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INA\CONSUNTIVO 2019\"/>
    </mc:Choice>
  </mc:AlternateContent>
  <xr:revisionPtr revIDLastSave="0" documentId="13_ncr:1_{DD65A9D6-3D94-49E7-851D-9881DE506F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4" i="1" l="1"/>
  <c r="J124" i="1"/>
  <c r="J213" i="1" l="1"/>
  <c r="J209" i="1"/>
  <c r="J189" i="1"/>
  <c r="J165" i="1"/>
  <c r="J180" i="1"/>
  <c r="L165" i="1"/>
  <c r="L111" i="1" l="1"/>
  <c r="L24" i="1" l="1"/>
  <c r="J232" i="1" l="1"/>
  <c r="L232" i="1"/>
  <c r="L222" i="1"/>
  <c r="L209" i="1"/>
  <c r="L198" i="1"/>
  <c r="L189" i="1"/>
  <c r="L185" i="1"/>
  <c r="L180" i="1"/>
  <c r="L156" i="1"/>
  <c r="L158" i="1" s="1"/>
  <c r="L146" i="1"/>
  <c r="L143" i="1"/>
  <c r="L140" i="1"/>
  <c r="L137" i="1"/>
  <c r="L134" i="1"/>
  <c r="L122" i="1"/>
  <c r="L116" i="1"/>
  <c r="L118" i="1" s="1"/>
  <c r="L99" i="1"/>
  <c r="L94" i="1"/>
  <c r="L82" i="1"/>
  <c r="L71" i="1"/>
  <c r="L59" i="1"/>
  <c r="L48" i="1"/>
  <c r="L38" i="1"/>
  <c r="J24" i="1"/>
  <c r="L18" i="1"/>
  <c r="L13" i="1"/>
  <c r="J222" i="1"/>
  <c r="J198" i="1"/>
  <c r="J215" i="1" s="1"/>
  <c r="J185" i="1"/>
  <c r="J156" i="1"/>
  <c r="J158" i="1" s="1"/>
  <c r="L149" i="1"/>
  <c r="K149" i="1"/>
  <c r="J146" i="1"/>
  <c r="J143" i="1"/>
  <c r="J140" i="1"/>
  <c r="J137" i="1"/>
  <c r="J134" i="1"/>
  <c r="J122" i="1"/>
  <c r="J116" i="1"/>
  <c r="J111" i="1"/>
  <c r="J99" i="1"/>
  <c r="J94" i="1"/>
  <c r="J82" i="1"/>
  <c r="J71" i="1"/>
  <c r="J59" i="1"/>
  <c r="J48" i="1"/>
  <c r="J38" i="1"/>
  <c r="J18" i="1"/>
  <c r="J13" i="1"/>
  <c r="J88" i="1" l="1"/>
  <c r="L88" i="1"/>
  <c r="J26" i="1"/>
  <c r="J42" i="1" s="1"/>
  <c r="J50" i="1" s="1"/>
  <c r="J101" i="1"/>
  <c r="J224" i="1"/>
  <c r="J233" i="1" s="1"/>
  <c r="L215" i="1"/>
  <c r="L224" i="1" s="1"/>
  <c r="L233" i="1" s="1"/>
  <c r="J103" i="1"/>
  <c r="L26" i="1"/>
  <c r="L42" i="1" s="1"/>
  <c r="L50" i="1" s="1"/>
  <c r="L191" i="1"/>
  <c r="L103" i="1"/>
  <c r="L151" i="1"/>
  <c r="L167" i="1" s="1"/>
  <c r="J151" i="1"/>
  <c r="J167" i="1" s="1"/>
  <c r="L101" i="1"/>
  <c r="J191" i="1"/>
  <c r="J118" i="1"/>
  <c r="J105" i="1" l="1"/>
  <c r="L105" i="1"/>
  <c r="L193" i="1"/>
  <c r="J193" i="1"/>
</calcChain>
</file>

<file path=xl/sharedStrings.xml><?xml version="1.0" encoding="utf-8"?>
<sst xmlns="http://schemas.openxmlformats.org/spreadsheetml/2006/main" count="393" uniqueCount="174">
  <si>
    <t/>
  </si>
  <si>
    <t>C O N T O     E C O N O M I C O</t>
  </si>
  <si>
    <t>GESTIONE CARATTERISTICA</t>
  </si>
  <si>
    <t>Ricavi e proventi della gestione ordinaria</t>
  </si>
  <si>
    <t>Contributi consortili ORDINARI per gestione, esercizio, manutenzione opere</t>
  </si>
  <si>
    <t>Contributo Idraulico</t>
  </si>
  <si>
    <t>contributo idraulico terreni</t>
  </si>
  <si>
    <t>contributo idraulico fabbricati</t>
  </si>
  <si>
    <t>contributo idraulico vie di comunicazione</t>
  </si>
  <si>
    <t>Totale contributo idraulico</t>
  </si>
  <si>
    <t>Contributo Irrigazione</t>
  </si>
  <si>
    <t>Contributo irriguo</t>
  </si>
  <si>
    <t>Contributi irriguo - irrigazione speciale</t>
  </si>
  <si>
    <t>Totale Contributi irrigui</t>
  </si>
  <si>
    <t>Contributo montagna</t>
  </si>
  <si>
    <t>contributo montagna terreni</t>
  </si>
  <si>
    <t>contributo montagna fabbricati</t>
  </si>
  <si>
    <t>contributo montagna vie di comunicazione</t>
  </si>
  <si>
    <t>Totale Contributi montagna</t>
  </si>
  <si>
    <t>Totale contributi CONSORTILI</t>
  </si>
  <si>
    <t>Canoni per licenze e concessioni</t>
  </si>
  <si>
    <t>Contributi pubblici gestione ordinaria</t>
  </si>
  <si>
    <t>Ricavi e proventi vari da attività ordinaria caratteristica</t>
  </si>
  <si>
    <t>Proventi da attività personale dipendente</t>
  </si>
  <si>
    <t>Totale ricavi e proventi vari da attività ordinaria caratteristica</t>
  </si>
  <si>
    <t>Utilizzo accantonamenti</t>
  </si>
  <si>
    <t>Totale ricavi e proventi della gestione ordinaria</t>
  </si>
  <si>
    <t>Contributi per esecuzione e manutenzione straordinaria opere pubbliche</t>
  </si>
  <si>
    <t>Finanziamenti sui lavori</t>
  </si>
  <si>
    <t>Totale finanziamenti sui lavori</t>
  </si>
  <si>
    <t>Totale Ricavi gestione caratteristica</t>
  </si>
  <si>
    <t>Costi della gestione ordinaria</t>
  </si>
  <si>
    <t>Costo del personale</t>
  </si>
  <si>
    <t>Costo del personale operativo</t>
  </si>
  <si>
    <t>Costo del personale dirigente</t>
  </si>
  <si>
    <t>Costo del personale impiegato</t>
  </si>
  <si>
    <t>Costo personale in quiescenza</t>
  </si>
  <si>
    <t>Totale costi personale</t>
  </si>
  <si>
    <t>Costi tecnici</t>
  </si>
  <si>
    <t>Costi tecnici per manutenzione ed espurgo reti</t>
  </si>
  <si>
    <t>Manutenzione fabbricati impianti ed abitazioni</t>
  </si>
  <si>
    <t>Gestione officine e magazzini tecnici</t>
  </si>
  <si>
    <t>Manutenzione elettrom.impianti e gruppi elettrogeni</t>
  </si>
  <si>
    <t>Man. telerilevam. e ponteradio</t>
  </si>
  <si>
    <t>Energia elettrica funzionamento impianti</t>
  </si>
  <si>
    <t>Gestione automezzi e mezzi d'opera</t>
  </si>
  <si>
    <t>Canoni passivi</t>
  </si>
  <si>
    <t>Costi tecnici generali</t>
  </si>
  <si>
    <t>Totale costi tecnici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</si>
  <si>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</si>
  <si>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</si>
  <si>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</si>
  <si>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</si>
  <si>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amm.consulenze</t>
  </si>
  <si>
    <t>Assicurazioni diverse</t>
  </si>
  <si>
    <t>Informatica e servizi in outsourcing</t>
  </si>
  <si>
    <t>Attività di comunicazione e spese di rappresentanza</t>
  </si>
  <si>
    <t>Servizi di tenuta Catasto e di Riscossione</t>
  </si>
  <si>
    <t>Totale costi amministrativi</t>
  </si>
  <si>
    <t>Accantonamenti ed ammortamento costi capitalizzati</t>
  </si>
  <si>
    <t>Totale costi Gestione Ordinaria</t>
  </si>
  <si>
    <t>Costi della gestione lavori in concessione</t>
  </si>
  <si>
    <t>Nuove opere e man.str.con finanziam.PROPRIO</t>
  </si>
  <si>
    <t>Nuove opere e manut.staordinarie</t>
  </si>
  <si>
    <t>Progettazione, direzione lavori  e costi accessori</t>
  </si>
  <si>
    <t>Totale nuove opere fin.PROPRIO</t>
  </si>
  <si>
    <t>Nuove opere e man.str.con finanziam.TERZI</t>
  </si>
  <si>
    <t>Totale nuove opere fin.TERZI</t>
  </si>
  <si>
    <t>Totale lavori in concessione</t>
  </si>
  <si>
    <t>Totale costi gestione caratteristica</t>
  </si>
  <si>
    <t>RISULTATO GESTIONE CARATTERISTICA</t>
  </si>
  <si>
    <t>Gestione finanziaria</t>
  </si>
  <si>
    <t>Proventi finanziari</t>
  </si>
  <si>
    <t>Proventi finanziari a breve termine</t>
  </si>
  <si>
    <t>Totale proventi finanziari</t>
  </si>
  <si>
    <t>Oneri finanziari</t>
  </si>
  <si>
    <t>Oneri finanziari su finanziamento medio</t>
  </si>
  <si>
    <t>Oneri finanziari correnti</t>
  </si>
  <si>
    <t>Totale Oneri finanziari</t>
  </si>
  <si>
    <t>RISULTATO GESTIONE FINANZIARIA</t>
  </si>
  <si>
    <t>Gestione tributaria</t>
  </si>
  <si>
    <t>Imposte e Tasse</t>
  </si>
  <si>
    <t>RISULTATO GESTIONE TRIBUTARIA</t>
  </si>
  <si>
    <t>RISULTATO ECONOMICO</t>
  </si>
  <si>
    <t>S T A T O     P A T R I M O N I A L E</t>
  </si>
  <si>
    <t>ATTIVITA'</t>
  </si>
  <si>
    <t>IMMOBILIZZAZIONI</t>
  </si>
  <si>
    <t>Immobilizzazioni materiali</t>
  </si>
  <si>
    <t>Terreni e fabbricati</t>
  </si>
  <si>
    <t>- a dedurre fondo amm.to</t>
  </si>
  <si>
    <t>Terrreni e fabbricati netti</t>
  </si>
  <si>
    <t>Attrezzatura tecnica</t>
  </si>
  <si>
    <t>Attrezzatura tecnica netta</t>
  </si>
  <si>
    <t>Automezzi e mezzi d'opera</t>
  </si>
  <si>
    <t>Automezzi e mezzi d'opera netti</t>
  </si>
  <si>
    <t>Impianti e macchinari</t>
  </si>
  <si>
    <t>Impianti e macchinari netti</t>
  </si>
  <si>
    <t>Mobili arredi ed attrezzature per ufficio</t>
  </si>
  <si>
    <t>Mobili arredi ed attrezzature per ufficio netti</t>
  </si>
  <si>
    <t>Informatica - Hardware</t>
  </si>
  <si>
    <t>Totale immobilizzazioni materiali nette</t>
  </si>
  <si>
    <t>Immobilizzazioni immateriali</t>
  </si>
  <si>
    <t>Software ed altre opere d'ingegno</t>
  </si>
  <si>
    <t>Software ed altre opere d'ingegno netti</t>
  </si>
  <si>
    <t>Totale immobilizzazioni immateriali</t>
  </si>
  <si>
    <t>Immobilizzazioni finanziarie</t>
  </si>
  <si>
    <t>Titoli ed investimenti a lungo termine</t>
  </si>
  <si>
    <t>Totale immobilizzazioni finanziarie</t>
  </si>
  <si>
    <t>TOTALE IMMOBILIZZAZIONI</t>
  </si>
  <si>
    <t>ATTIVO CIRCOLANTE</t>
  </si>
  <si>
    <t>Crediti</t>
  </si>
  <si>
    <t>Crediti verso i contribuenti e concessionari</t>
  </si>
  <si>
    <t>- a dedurre fondo perdite su riscoss.contr.</t>
  </si>
  <si>
    <t>Crediti vs Enti del settore pubblico per servizi di progettazione esecuzione</t>
  </si>
  <si>
    <t>Crediti verso il personale</t>
  </si>
  <si>
    <t>Crediti per fatture e note da emettere (e depositi cauzionali)</t>
  </si>
  <si>
    <t>Crediti verso Enti Previdenziali</t>
  </si>
  <si>
    <t>Crediti verso ENPAIA TFR</t>
  </si>
  <si>
    <t>Crediti diversi</t>
  </si>
  <si>
    <t>Crediti netti</t>
  </si>
  <si>
    <t>Liquidità</t>
  </si>
  <si>
    <t>Conto corrente affidato al Cassiere</t>
  </si>
  <si>
    <t>Altri conti correnti bancari e postali</t>
  </si>
  <si>
    <t>Totale liquidità</t>
  </si>
  <si>
    <t>Ratei attivi</t>
  </si>
  <si>
    <t>Risconti attivi</t>
  </si>
  <si>
    <t>Totale Ratei e Risconti</t>
  </si>
  <si>
    <t>TOTALE ATTIVITA'</t>
  </si>
  <si>
    <t>PASSIVITA'</t>
  </si>
  <si>
    <t>Debiti finanziari a lungo</t>
  </si>
  <si>
    <t>Debiti per mutui e prestiti a medio-lungo termine</t>
  </si>
  <si>
    <t>Totale debiti finanziari a lungo</t>
  </si>
  <si>
    <t>Debiti a breve termine</t>
  </si>
  <si>
    <t>Debiti vs.Erario e enti prev.</t>
  </si>
  <si>
    <t>Debiti verso enti, associazioni</t>
  </si>
  <si>
    <t>Enti c/anticipi</t>
  </si>
  <si>
    <t>Debiti verso fornitori</t>
  </si>
  <si>
    <t>Debiti verso dipendenti</t>
  </si>
  <si>
    <t>Debiti per fatture o note da ricevere</t>
  </si>
  <si>
    <t>Debiti diversi</t>
  </si>
  <si>
    <t>Totale debiti a breve termine</t>
  </si>
  <si>
    <t>Ratei e risconti passivi</t>
  </si>
  <si>
    <t>Ratei passivi</t>
  </si>
  <si>
    <t>Totale ratei e risconti passivi</t>
  </si>
  <si>
    <t>FONDI RISCHI E SPESE</t>
  </si>
  <si>
    <t>Fondi rischi</t>
  </si>
  <si>
    <t>Fondi vincolati personale dipendente</t>
  </si>
  <si>
    <t>Altri fondi per spese</t>
  </si>
  <si>
    <t>TOTALE PASSIVITA' E FONDI</t>
  </si>
  <si>
    <t>Fondo consortile</t>
  </si>
  <si>
    <t>Riserve</t>
  </si>
  <si>
    <t>TOTALE PASSIVITA'</t>
  </si>
  <si>
    <t>TOTALE FONDI RISCHI E SPESE</t>
  </si>
  <si>
    <t xml:space="preserve">TOTALE PATRIMONIO NETTO </t>
  </si>
  <si>
    <t>TOTALE PATRIMONIO NETTO, PASSIVITA' E FONDI</t>
  </si>
  <si>
    <t xml:space="preserve">TOTALE ATTIVO CIRCOLANTE </t>
  </si>
  <si>
    <t>Rimborso oneri per attivita' svolte per enti pubblici</t>
  </si>
  <si>
    <t>Rimborso oneri per attivita' svolte per consorziati o terzi</t>
  </si>
  <si>
    <t>Recuperi vari e rimborsi</t>
  </si>
  <si>
    <t>Finanziamento di terzi sui lavori</t>
  </si>
  <si>
    <t xml:space="preserve">PATRIMONIO NETTO </t>
  </si>
  <si>
    <t xml:space="preserve">Utile </t>
  </si>
  <si>
    <t>Utile portato a nuovo</t>
  </si>
  <si>
    <t>CONSUNTIVO 2018</t>
  </si>
  <si>
    <t>Incentivi alla progettazione lavori finanziamento propri</t>
  </si>
  <si>
    <t>altre imm. Materiali nette</t>
  </si>
  <si>
    <t>Stati di avanzamento da emettere</t>
  </si>
  <si>
    <t>Fondo imposte e tasse</t>
  </si>
  <si>
    <t>CONSUNTIVO 2019</t>
  </si>
  <si>
    <t>Crediti verso i contribuenti riscosssione bonaria</t>
  </si>
  <si>
    <t>Acconti di imposta</t>
  </si>
  <si>
    <t>Conti iva</t>
  </si>
  <si>
    <t>Altri ricavi e proventi caratteristici</t>
  </si>
  <si>
    <t>Altri costi della gestione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</si>
</sst>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-410]_-;\-* #,##0.00\ [$€-410]_-;_-* &quot;-&quot;??\ [$€-410]_-;_-@_-"/>
    <numFmt numFmtId="165" formatCode="_-* #,##0.00\ _€_-;\-* #,##0.00\ _€_-;_-* &quot;-&quot;??\ _€_-;_-@_-"/>
  </numFmts>
  <fonts count="1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b/>
      <i/>
      <sz val="7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name val="Calibri"/>
      <family val="2"/>
    </font>
    <font>
      <b/>
      <i/>
      <sz val="12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7"/>
      <name val="Arial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b/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84">
    <xf numFmtId="0" fontId="1" fillId="0" borderId="0" xfId="0" applyFont="1" applyFill="1" applyBorder="1"/>
    <xf numFmtId="0" fontId="6" fillId="0" borderId="0" xfId="0" applyFont="1" applyFill="1" applyBorder="1"/>
    <xf numFmtId="0" fontId="3" fillId="0" borderId="0" xfId="1" applyNumberFormat="1" applyFont="1" applyFill="1" applyBorder="1" applyAlignment="1">
      <alignment vertical="center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14" fillId="0" borderId="0" xfId="1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11" fillId="0" borderId="0" xfId="1" applyNumberFormat="1" applyFont="1" applyFill="1" applyBorder="1" applyAlignment="1">
      <alignment vertical="center" wrapText="1" readingOrder="1"/>
    </xf>
    <xf numFmtId="43" fontId="1" fillId="0" borderId="0" xfId="2" applyFont="1" applyFill="1" applyBorder="1"/>
    <xf numFmtId="43" fontId="1" fillId="0" borderId="0" xfId="2" applyFont="1" applyFill="1" applyBorder="1" applyAlignment="1">
      <alignment vertical="top" wrapText="1"/>
    </xf>
    <xf numFmtId="164" fontId="1" fillId="0" borderId="0" xfId="2" applyNumberFormat="1" applyFont="1" applyFill="1" applyBorder="1"/>
    <xf numFmtId="43" fontId="3" fillId="2" borderId="0" xfId="2" applyFont="1" applyFill="1" applyBorder="1" applyAlignment="1">
      <alignment horizontal="right" vertical="center" wrapText="1" readingOrder="1"/>
    </xf>
    <xf numFmtId="43" fontId="3" fillId="0" borderId="0" xfId="2" applyFont="1" applyFill="1" applyBorder="1" applyAlignment="1">
      <alignment horizontal="right" vertical="center" wrapText="1" readingOrder="1"/>
    </xf>
    <xf numFmtId="43" fontId="2" fillId="0" borderId="0" xfId="2" applyFont="1" applyFill="1" applyBorder="1" applyAlignment="1">
      <alignment horizontal="right" vertical="center" wrapText="1" readingOrder="1"/>
    </xf>
    <xf numFmtId="43" fontId="15" fillId="0" borderId="0" xfId="2" applyFont="1" applyFill="1" applyBorder="1"/>
    <xf numFmtId="43" fontId="15" fillId="0" borderId="1" xfId="2" applyFont="1" applyFill="1" applyBorder="1" applyAlignment="1">
      <alignment horizontal="right"/>
    </xf>
    <xf numFmtId="43" fontId="16" fillId="0" borderId="0" xfId="2" applyFont="1" applyFill="1" applyBorder="1"/>
    <xf numFmtId="0" fontId="1" fillId="0" borderId="0" xfId="0" applyFont="1" applyFill="1" applyBorder="1"/>
    <xf numFmtId="43" fontId="2" fillId="0" borderId="0" xfId="2" applyFont="1" applyFill="1" applyBorder="1" applyAlignment="1">
      <alignment horizontal="right" vertical="center" wrapText="1" readingOrder="1"/>
    </xf>
    <xf numFmtId="43" fontId="1" fillId="0" borderId="0" xfId="2" applyFont="1" applyFill="1" applyBorder="1"/>
    <xf numFmtId="0" fontId="1" fillId="0" borderId="0" xfId="0" applyFont="1" applyFill="1" applyBorder="1"/>
    <xf numFmtId="43" fontId="1" fillId="0" borderId="0" xfId="2" applyFont="1" applyFill="1" applyBorder="1"/>
    <xf numFmtId="0" fontId="3" fillId="0" borderId="0" xfId="1" applyNumberFormat="1" applyFont="1" applyFill="1" applyBorder="1" applyAlignment="1">
      <alignment vertical="center" wrapText="1" readingOrder="1"/>
    </xf>
    <xf numFmtId="43" fontId="2" fillId="0" borderId="0" xfId="2" applyFont="1" applyFill="1" applyBorder="1" applyAlignment="1">
      <alignment horizontal="right" vertical="center" wrapText="1" readingOrder="1"/>
    </xf>
    <xf numFmtId="43" fontId="3" fillId="0" borderId="0" xfId="2" applyFont="1" applyFill="1" applyBorder="1" applyAlignment="1">
      <alignment horizontal="right" vertical="center" wrapText="1" readingOrder="1"/>
    </xf>
    <xf numFmtId="0" fontId="11" fillId="0" borderId="0" xfId="1" applyNumberFormat="1" applyFont="1" applyFill="1" applyBorder="1" applyAlignment="1">
      <alignment vertical="center" wrapText="1" readingOrder="1"/>
    </xf>
    <xf numFmtId="0" fontId="16" fillId="0" borderId="0" xfId="0" applyFont="1" applyFill="1" applyBorder="1"/>
    <xf numFmtId="0" fontId="2" fillId="2" borderId="0" xfId="1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43" fontId="2" fillId="2" borderId="0" xfId="2" applyFont="1" applyFill="1" applyBorder="1" applyAlignment="1">
      <alignment horizontal="right" vertical="center" wrapText="1" readingOrder="1"/>
    </xf>
    <xf numFmtId="43" fontId="1" fillId="0" borderId="0" xfId="2" applyFont="1" applyFill="1" applyBorder="1"/>
    <xf numFmtId="0" fontId="3" fillId="2" borderId="0" xfId="1" applyNumberFormat="1" applyFont="1" applyFill="1" applyBorder="1" applyAlignment="1">
      <alignment vertical="center" wrapText="1" readingOrder="1"/>
    </xf>
    <xf numFmtId="43" fontId="3" fillId="2" borderId="0" xfId="2" applyFont="1" applyFill="1" applyBorder="1" applyAlignment="1">
      <alignment horizontal="right" vertical="center" wrapText="1" readingOrder="1"/>
    </xf>
    <xf numFmtId="0" fontId="18" fillId="4" borderId="0" xfId="1" applyNumberFormat="1" applyFont="1" applyFill="1" applyBorder="1" applyAlignment="1">
      <alignment vertical="center" wrapText="1" readingOrder="1"/>
    </xf>
    <xf numFmtId="0" fontId="9" fillId="5" borderId="0" xfId="0" applyFont="1" applyFill="1" applyBorder="1"/>
    <xf numFmtId="43" fontId="3" fillId="4" borderId="0" xfId="2" applyFont="1" applyFill="1" applyBorder="1" applyAlignment="1">
      <alignment horizontal="right" vertical="center" wrapText="1" readingOrder="1"/>
    </xf>
    <xf numFmtId="43" fontId="1" fillId="5" borderId="0" xfId="2" applyFont="1" applyFill="1" applyBorder="1"/>
    <xf numFmtId="43" fontId="2" fillId="2" borderId="1" xfId="2" applyFont="1" applyFill="1" applyBorder="1" applyAlignment="1">
      <alignment horizontal="right" vertical="center" wrapText="1" readingOrder="1"/>
    </xf>
    <xf numFmtId="43" fontId="1" fillId="0" borderId="1" xfId="2" applyFont="1" applyFill="1" applyBorder="1"/>
    <xf numFmtId="43" fontId="3" fillId="2" borderId="2" xfId="2" applyFont="1" applyFill="1" applyBorder="1" applyAlignment="1">
      <alignment horizontal="right" vertical="center" wrapText="1" readingOrder="1"/>
    </xf>
    <xf numFmtId="43" fontId="1" fillId="0" borderId="2" xfId="2" applyFont="1" applyFill="1" applyBorder="1"/>
    <xf numFmtId="0" fontId="3" fillId="0" borderId="0" xfId="1" applyNumberFormat="1" applyFont="1" applyFill="1" applyBorder="1" applyAlignment="1">
      <alignment vertical="center" wrapText="1" readingOrder="1"/>
    </xf>
    <xf numFmtId="43" fontId="3" fillId="0" borderId="2" xfId="2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vertical="center" wrapText="1" readingOrder="1"/>
    </xf>
    <xf numFmtId="43" fontId="2" fillId="0" borderId="0" xfId="2" applyFont="1" applyFill="1" applyBorder="1" applyAlignment="1">
      <alignment horizontal="right" vertical="center" wrapText="1" readingOrder="1"/>
    </xf>
    <xf numFmtId="0" fontId="12" fillId="0" borderId="0" xfId="1" applyNumberFormat="1" applyFont="1" applyFill="1" applyBorder="1" applyAlignment="1">
      <alignment vertical="center" wrapText="1" readingOrder="1"/>
    </xf>
    <xf numFmtId="43" fontId="3" fillId="0" borderId="0" xfId="2" applyFont="1" applyFill="1" applyBorder="1" applyAlignment="1">
      <alignment horizontal="right" vertical="center" wrapText="1" readingOrder="1"/>
    </xf>
    <xf numFmtId="43" fontId="2" fillId="0" borderId="1" xfId="2" applyFont="1" applyFill="1" applyBorder="1" applyAlignment="1">
      <alignment horizontal="right" vertical="center" wrapText="1" readingOrder="1"/>
    </xf>
    <xf numFmtId="0" fontId="11" fillId="0" borderId="0" xfId="1" applyNumberFormat="1" applyFont="1" applyFill="1" applyBorder="1" applyAlignment="1">
      <alignment vertical="center" wrapText="1" readingOrder="1"/>
    </xf>
    <xf numFmtId="0" fontId="16" fillId="0" borderId="0" xfId="0" applyFont="1" applyFill="1" applyBorder="1"/>
    <xf numFmtId="43" fontId="11" fillId="0" borderId="2" xfId="2" applyFont="1" applyFill="1" applyBorder="1" applyAlignment="1">
      <alignment horizontal="right" vertical="center" wrapText="1" readingOrder="1"/>
    </xf>
    <xf numFmtId="43" fontId="16" fillId="0" borderId="2" xfId="2" applyFont="1" applyFill="1" applyBorder="1"/>
    <xf numFmtId="165" fontId="3" fillId="0" borderId="2" xfId="2" applyNumberFormat="1" applyFont="1" applyFill="1" applyBorder="1" applyAlignment="1">
      <alignment horizontal="right" vertical="center" wrapText="1" readingOrder="1"/>
    </xf>
    <xf numFmtId="0" fontId="3" fillId="5" borderId="0" xfId="1" applyNumberFormat="1" applyFont="1" applyFill="1" applyBorder="1" applyAlignment="1">
      <alignment vertical="center" wrapText="1" readingOrder="1"/>
    </xf>
    <xf numFmtId="0" fontId="1" fillId="5" borderId="0" xfId="0" applyFont="1" applyFill="1" applyBorder="1"/>
    <xf numFmtId="43" fontId="3" fillId="5" borderId="2" xfId="2" applyFont="1" applyFill="1" applyBorder="1" applyAlignment="1">
      <alignment horizontal="right" vertical="center" wrapText="1" readingOrder="1"/>
    </xf>
    <xf numFmtId="43" fontId="1" fillId="5" borderId="2" xfId="2" applyFont="1" applyFill="1" applyBorder="1"/>
    <xf numFmtId="43" fontId="3" fillId="5" borderId="0" xfId="2" applyFont="1" applyFill="1" applyBorder="1" applyAlignment="1">
      <alignment horizontal="right" vertical="center" wrapText="1" readingOrder="1"/>
    </xf>
    <xf numFmtId="43" fontId="3" fillId="0" borderId="6" xfId="2" applyFont="1" applyFill="1" applyBorder="1" applyAlignment="1">
      <alignment horizontal="right" vertical="center" wrapText="1" readingOrder="1"/>
    </xf>
    <xf numFmtId="43" fontId="1" fillId="0" borderId="6" xfId="2" applyFont="1" applyFill="1" applyBorder="1"/>
    <xf numFmtId="0" fontId="14" fillId="0" borderId="0" xfId="1" applyNumberFormat="1" applyFont="1" applyFill="1" applyBorder="1" applyAlignment="1">
      <alignment vertical="center" wrapText="1" readingOrder="1"/>
    </xf>
    <xf numFmtId="0" fontId="6" fillId="0" borderId="0" xfId="0" applyFont="1" applyFill="1" applyBorder="1"/>
    <xf numFmtId="0" fontId="8" fillId="3" borderId="0" xfId="1" applyNumberFormat="1" applyFont="1" applyFill="1" applyBorder="1" applyAlignment="1">
      <alignment vertical="center" wrapText="1" readingOrder="1"/>
    </xf>
    <xf numFmtId="0" fontId="9" fillId="3" borderId="0" xfId="1" applyNumberFormat="1" applyFont="1" applyFill="1" applyBorder="1" applyAlignment="1">
      <alignment vertical="top" wrapText="1"/>
    </xf>
    <xf numFmtId="0" fontId="1" fillId="5" borderId="0" xfId="1" applyNumberFormat="1" applyFont="1" applyFill="1" applyBorder="1" applyAlignment="1">
      <alignment vertical="top" wrapText="1"/>
    </xf>
    <xf numFmtId="43" fontId="1" fillId="5" borderId="2" xfId="2" applyFont="1" applyFill="1" applyBorder="1" applyAlignment="1">
      <alignment vertical="top" wrapText="1"/>
    </xf>
    <xf numFmtId="0" fontId="11" fillId="5" borderId="0" xfId="1" applyNumberFormat="1" applyFont="1" applyFill="1" applyBorder="1" applyAlignment="1">
      <alignment vertical="center" wrapText="1" readingOrder="1"/>
    </xf>
    <xf numFmtId="0" fontId="13" fillId="0" borderId="0" xfId="1" applyNumberFormat="1" applyFont="1" applyFill="1" applyBorder="1" applyAlignment="1">
      <alignment vertical="center" wrapText="1" readingOrder="1"/>
    </xf>
    <xf numFmtId="0" fontId="5" fillId="0" borderId="0" xfId="0" applyFont="1" applyFill="1" applyBorder="1"/>
    <xf numFmtId="0" fontId="11" fillId="5" borderId="3" xfId="1" applyNumberFormat="1" applyFont="1" applyFill="1" applyBorder="1" applyAlignment="1">
      <alignment vertical="center" wrapText="1" readingOrder="1"/>
    </xf>
    <xf numFmtId="0" fontId="1" fillId="5" borderId="3" xfId="1" applyNumberFormat="1" applyFont="1" applyFill="1" applyBorder="1" applyAlignment="1">
      <alignment vertical="top" wrapText="1"/>
    </xf>
    <xf numFmtId="0" fontId="11" fillId="5" borderId="4" xfId="1" applyNumberFormat="1" applyFont="1" applyFill="1" applyBorder="1" applyAlignment="1">
      <alignment vertical="center" wrapText="1" readingOrder="1"/>
    </xf>
    <xf numFmtId="0" fontId="1" fillId="5" borderId="4" xfId="1" applyNumberFormat="1" applyFont="1" applyFill="1" applyBorder="1" applyAlignment="1">
      <alignment vertical="top" wrapText="1"/>
    </xf>
    <xf numFmtId="43" fontId="3" fillId="5" borderId="5" xfId="2" applyFont="1" applyFill="1" applyBorder="1" applyAlignment="1">
      <alignment horizontal="right" vertical="center" wrapText="1" readingOrder="1"/>
    </xf>
    <xf numFmtId="43" fontId="1" fillId="5" borderId="5" xfId="2" applyFont="1" applyFill="1" applyBorder="1" applyAlignment="1">
      <alignment vertical="top" wrapText="1"/>
    </xf>
    <xf numFmtId="0" fontId="3" fillId="2" borderId="0" xfId="1" applyNumberFormat="1" applyFont="1" applyFill="1" applyBorder="1" applyAlignment="1">
      <alignment horizontal="right" vertical="center" wrapText="1" readingOrder="1"/>
    </xf>
    <xf numFmtId="43" fontId="11" fillId="0" borderId="7" xfId="2" applyFont="1" applyFill="1" applyBorder="1" applyAlignment="1">
      <alignment horizontal="center" vertical="center" wrapText="1" readingOrder="1"/>
    </xf>
    <xf numFmtId="43" fontId="15" fillId="0" borderId="0" xfId="2" applyFont="1" applyFill="1" applyBorder="1" applyAlignment="1">
      <alignment horizontal="center"/>
    </xf>
    <xf numFmtId="43" fontId="2" fillId="0" borderId="0" xfId="2" applyFont="1" applyFill="1" applyBorder="1" applyAlignment="1">
      <alignment horizontal="center" vertical="center" wrapText="1" readingOrder="1"/>
    </xf>
    <xf numFmtId="0" fontId="10" fillId="6" borderId="1" xfId="1" applyNumberFormat="1" applyFont="1" applyFill="1" applyBorder="1" applyAlignment="1">
      <alignment horizontal="left" vertical="center" wrapText="1" readingOrder="1"/>
    </xf>
    <xf numFmtId="0" fontId="10" fillId="6" borderId="1" xfId="1" applyNumberFormat="1" applyFont="1" applyFill="1" applyBorder="1" applyAlignment="1">
      <alignment horizontal="left" vertical="center" wrapText="1" readingOrder="1"/>
    </xf>
    <xf numFmtId="0" fontId="1" fillId="7" borderId="1" xfId="0" applyFont="1" applyFill="1" applyBorder="1"/>
    <xf numFmtId="0" fontId="7" fillId="6" borderId="1" xfId="1" applyNumberFormat="1" applyFont="1" applyFill="1" applyBorder="1" applyAlignment="1">
      <alignment horizontal="center" vertical="center" wrapText="1" readingOrder="1"/>
    </xf>
    <xf numFmtId="43" fontId="7" fillId="6" borderId="1" xfId="2" applyFont="1" applyFill="1" applyBorder="1" applyAlignment="1">
      <alignment horizontal="right" vertical="center" wrapText="1" readingOrder="1"/>
    </xf>
    <xf numFmtId="43" fontId="1" fillId="7" borderId="1" xfId="2" applyFont="1" applyFill="1" applyBorder="1" applyAlignment="1">
      <alignment vertical="top" wrapText="1"/>
    </xf>
  </cellXfs>
  <cellStyles count="3">
    <cellStyle name="Migliaia" xfId="2" builtinId="3"/>
    <cellStyle name="Normal" xfId="1" xr:uid="{00000000-0005-0000-0000-000000000000}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FEFE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D74F8"/>
      <color rgb="FF9966FF"/>
      <color rgb="FFA375FF"/>
      <color rgb="FF874BFF"/>
      <color rgb="FF99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W235"/>
  <sheetViews>
    <sheetView showGridLines="0" tabSelected="1" topLeftCell="B1" workbookViewId="0">
      <pane ySplit="1" topLeftCell="A209" activePane="bottomLeft" state="frozen"/>
      <selection pane="bottomLeft" activeCell="J181" sqref="J181:M181"/>
    </sheetView>
  </sheetViews>
  <sheetFormatPr defaultRowHeight="15"/>
  <cols>
    <col min="1" max="1" width="0" hidden="1" customWidth="1"/>
    <col min="2" max="2" width="0.28515625" customWidth="1"/>
    <col min="3" max="3" width="5.140625" customWidth="1"/>
    <col min="4" max="4" width="0.7109375" customWidth="1"/>
    <col min="5" max="5" width="11.28515625" customWidth="1"/>
    <col min="6" max="6" width="0.7109375" customWidth="1"/>
    <col min="7" max="7" width="34.85546875" customWidth="1"/>
    <col min="8" max="8" width="2.28515625" customWidth="1"/>
    <col min="9" max="9" width="3.42578125" customWidth="1"/>
    <col min="10" max="10" width="2.140625" customWidth="1"/>
    <col min="11" max="11" width="16.7109375" style="9" customWidth="1"/>
    <col min="12" max="12" width="13.7109375" customWidth="1"/>
    <col min="13" max="13" width="4.28515625" customWidth="1"/>
    <col min="14" max="14" width="4" customWidth="1"/>
    <col min="15" max="15" width="2.42578125" customWidth="1"/>
    <col min="16" max="16" width="0.42578125" customWidth="1"/>
  </cols>
  <sheetData>
    <row r="1" spans="3:23" ht="27" customHeight="1">
      <c r="C1" s="78" t="s">
        <v>1</v>
      </c>
      <c r="D1" s="78"/>
      <c r="E1" s="78"/>
      <c r="F1" s="78"/>
      <c r="G1" s="78"/>
      <c r="H1" s="79"/>
      <c r="I1" s="80"/>
      <c r="J1" s="81" t="s">
        <v>168</v>
      </c>
      <c r="K1" s="81"/>
      <c r="L1" s="81" t="s">
        <v>163</v>
      </c>
      <c r="M1" s="81"/>
    </row>
    <row r="2" spans="3:23">
      <c r="C2" s="26" t="s">
        <v>0</v>
      </c>
      <c r="D2" s="27"/>
      <c r="E2" s="27"/>
      <c r="F2" s="27"/>
      <c r="G2" s="27"/>
      <c r="H2" s="27"/>
      <c r="I2" s="27"/>
      <c r="J2" s="28" t="s">
        <v>0</v>
      </c>
      <c r="K2" s="29"/>
      <c r="L2" s="28" t="s">
        <v>0</v>
      </c>
      <c r="M2" s="29"/>
    </row>
    <row r="3" spans="3:23">
      <c r="C3" s="32" t="s">
        <v>2</v>
      </c>
      <c r="D3" s="33"/>
      <c r="E3" s="33"/>
      <c r="F3" s="33"/>
      <c r="G3" s="33"/>
      <c r="H3" s="33"/>
      <c r="I3" s="33"/>
      <c r="J3" s="34" t="s">
        <v>0</v>
      </c>
      <c r="K3" s="35"/>
      <c r="L3" s="34" t="s">
        <v>0</v>
      </c>
      <c r="M3" s="35"/>
    </row>
    <row r="4" spans="3:23" ht="12.6" customHeight="1">
      <c r="C4" s="26" t="s">
        <v>0</v>
      </c>
      <c r="D4" s="27"/>
      <c r="E4" s="27"/>
      <c r="F4" s="27"/>
      <c r="G4" s="27"/>
      <c r="H4" s="27"/>
      <c r="I4" s="27"/>
      <c r="J4" s="28" t="s">
        <v>0</v>
      </c>
      <c r="K4" s="29"/>
      <c r="L4" s="28" t="s">
        <v>0</v>
      </c>
      <c r="M4" s="29"/>
    </row>
    <row r="5" spans="3:23">
      <c r="C5" s="30" t="s">
        <v>3</v>
      </c>
      <c r="D5" s="27"/>
      <c r="E5" s="27"/>
      <c r="F5" s="27"/>
      <c r="G5" s="27"/>
      <c r="H5" s="27"/>
      <c r="I5" s="27"/>
      <c r="J5" s="31" t="s">
        <v>0</v>
      </c>
      <c r="K5" s="29"/>
      <c r="L5" s="31" t="s">
        <v>0</v>
      </c>
      <c r="M5" s="29"/>
    </row>
    <row r="6" spans="3:23">
      <c r="C6" s="26" t="s">
        <v>0</v>
      </c>
      <c r="D6" s="27"/>
      <c r="E6" s="27"/>
      <c r="F6" s="27"/>
      <c r="G6" s="27"/>
      <c r="H6" s="27"/>
      <c r="I6" s="27"/>
      <c r="J6" s="28" t="s">
        <v>0</v>
      </c>
      <c r="K6" s="29"/>
      <c r="L6" s="28" t="s">
        <v>0</v>
      </c>
      <c r="M6" s="29"/>
    </row>
    <row r="7" spans="3:23">
      <c r="C7" s="30" t="s">
        <v>4</v>
      </c>
      <c r="D7" s="27"/>
      <c r="E7" s="27"/>
      <c r="F7" s="27"/>
      <c r="G7" s="27"/>
      <c r="H7" s="27"/>
      <c r="I7" s="27"/>
      <c r="J7" s="10" t="s">
        <v>0</v>
      </c>
      <c r="K7" s="7"/>
      <c r="L7" s="31" t="s">
        <v>0</v>
      </c>
      <c r="M7" s="29"/>
    </row>
    <row r="8" spans="3:23" ht="11.45" customHeight="1">
      <c r="C8" s="26" t="s">
        <v>0</v>
      </c>
      <c r="D8" s="27"/>
      <c r="E8" s="27"/>
      <c r="F8" s="27"/>
      <c r="G8" s="27"/>
      <c r="H8" s="27"/>
      <c r="I8" s="27"/>
      <c r="J8" s="28" t="s">
        <v>0</v>
      </c>
      <c r="K8" s="29"/>
      <c r="L8" s="28" t="s">
        <v>0</v>
      </c>
      <c r="M8" s="29"/>
    </row>
    <row r="9" spans="3:23">
      <c r="C9" s="30" t="s">
        <v>5</v>
      </c>
      <c r="D9" s="27"/>
      <c r="E9" s="27"/>
      <c r="F9" s="27"/>
      <c r="G9" s="27"/>
      <c r="H9" s="27"/>
      <c r="I9" s="27"/>
      <c r="J9" s="31" t="s">
        <v>0</v>
      </c>
      <c r="K9" s="29"/>
      <c r="L9" s="31" t="s">
        <v>0</v>
      </c>
      <c r="M9" s="29"/>
      <c r="V9" s="74" t="s">
        <v>0</v>
      </c>
      <c r="W9" s="27"/>
    </row>
    <row r="10" spans="3:23" ht="14.45" customHeight="1">
      <c r="C10" s="26" t="s">
        <v>6</v>
      </c>
      <c r="D10" s="27"/>
      <c r="E10" s="27"/>
      <c r="F10" s="27"/>
      <c r="G10" s="27"/>
      <c r="H10" s="27"/>
      <c r="I10" s="27"/>
      <c r="J10" s="28">
        <v>1548440.34</v>
      </c>
      <c r="K10" s="29"/>
      <c r="L10" s="28">
        <v>1489643.08</v>
      </c>
      <c r="M10" s="29"/>
    </row>
    <row r="11" spans="3:23" ht="14.45" customHeight="1">
      <c r="C11" s="26" t="s">
        <v>7</v>
      </c>
      <c r="D11" s="27"/>
      <c r="E11" s="27"/>
      <c r="F11" s="27"/>
      <c r="G11" s="27"/>
      <c r="H11" s="27"/>
      <c r="I11" s="27"/>
      <c r="J11" s="28">
        <v>5009441.32</v>
      </c>
      <c r="K11" s="29"/>
      <c r="L11" s="28">
        <v>4807563.96</v>
      </c>
      <c r="M11" s="29"/>
    </row>
    <row r="12" spans="3:23" ht="14.45" customHeight="1">
      <c r="C12" s="26" t="s">
        <v>8</v>
      </c>
      <c r="D12" s="27"/>
      <c r="E12" s="27"/>
      <c r="F12" s="27"/>
      <c r="G12" s="27"/>
      <c r="H12" s="27"/>
      <c r="I12" s="27"/>
      <c r="J12" s="36">
        <v>134958.53</v>
      </c>
      <c r="K12" s="37"/>
      <c r="L12" s="36">
        <v>130504.32000000001</v>
      </c>
      <c r="M12" s="37"/>
    </row>
    <row r="13" spans="3:23" ht="14.45" customHeight="1" thickBot="1">
      <c r="C13" s="30" t="s">
        <v>9</v>
      </c>
      <c r="D13" s="27"/>
      <c r="E13" s="27"/>
      <c r="F13" s="27"/>
      <c r="G13" s="27"/>
      <c r="H13" s="27"/>
      <c r="I13" s="27"/>
      <c r="J13" s="38">
        <f>SUM(J10:K12)</f>
        <v>6692840.1900000004</v>
      </c>
      <c r="K13" s="39"/>
      <c r="L13" s="38">
        <f>SUM(L10:M12)</f>
        <v>6427711.3600000003</v>
      </c>
      <c r="M13" s="39"/>
    </row>
    <row r="14" spans="3:23" ht="15.75" thickTop="1">
      <c r="C14" s="26" t="s">
        <v>0</v>
      </c>
      <c r="D14" s="27"/>
      <c r="E14" s="27"/>
      <c r="F14" s="27"/>
      <c r="G14" s="27"/>
      <c r="H14" s="27"/>
      <c r="I14" s="27"/>
      <c r="J14" s="28" t="s">
        <v>0</v>
      </c>
      <c r="K14" s="29"/>
      <c r="L14" s="28" t="s">
        <v>0</v>
      </c>
      <c r="M14" s="29"/>
    </row>
    <row r="15" spans="3:23">
      <c r="C15" s="30" t="s">
        <v>10</v>
      </c>
      <c r="D15" s="27"/>
      <c r="E15" s="27"/>
      <c r="F15" s="27"/>
      <c r="G15" s="27"/>
      <c r="H15" s="27"/>
      <c r="I15" s="27"/>
      <c r="J15" s="31" t="s">
        <v>0</v>
      </c>
      <c r="K15" s="29"/>
      <c r="L15" s="31" t="s">
        <v>0</v>
      </c>
      <c r="M15" s="29"/>
    </row>
    <row r="16" spans="3:23" ht="14.45" customHeight="1">
      <c r="C16" s="26" t="s">
        <v>11</v>
      </c>
      <c r="D16" s="27"/>
      <c r="E16" s="27"/>
      <c r="F16" s="27"/>
      <c r="G16" s="27"/>
      <c r="H16" s="27"/>
      <c r="I16" s="27"/>
      <c r="J16" s="28">
        <v>1386664.28</v>
      </c>
      <c r="K16" s="29"/>
      <c r="L16" s="28">
        <v>1331408.3500000001</v>
      </c>
      <c r="M16" s="29"/>
    </row>
    <row r="17" spans="3:13" ht="14.45" customHeight="1">
      <c r="C17" s="26" t="s">
        <v>12</v>
      </c>
      <c r="D17" s="27"/>
      <c r="E17" s="27"/>
      <c r="F17" s="27"/>
      <c r="G17" s="27"/>
      <c r="H17" s="27"/>
      <c r="I17" s="27"/>
      <c r="J17" s="36">
        <v>134957.38</v>
      </c>
      <c r="K17" s="37"/>
      <c r="L17" s="36">
        <v>132825.28</v>
      </c>
      <c r="M17" s="37"/>
    </row>
    <row r="18" spans="3:13" ht="14.45" customHeight="1" thickBot="1">
      <c r="C18" s="30" t="s">
        <v>13</v>
      </c>
      <c r="D18" s="27"/>
      <c r="E18" s="27"/>
      <c r="F18" s="27"/>
      <c r="G18" s="27"/>
      <c r="H18" s="27"/>
      <c r="I18" s="27"/>
      <c r="J18" s="38">
        <f>SUM(J16:K17)</f>
        <v>1521621.6600000001</v>
      </c>
      <c r="K18" s="39"/>
      <c r="L18" s="38">
        <f>SUM(L16:M17)</f>
        <v>1464233.6300000001</v>
      </c>
      <c r="M18" s="39"/>
    </row>
    <row r="19" spans="3:13" ht="15.75" thickTop="1">
      <c r="C19" s="26" t="s">
        <v>0</v>
      </c>
      <c r="D19" s="27"/>
      <c r="E19" s="27"/>
      <c r="F19" s="27"/>
      <c r="G19" s="27"/>
      <c r="H19" s="27"/>
      <c r="I19" s="27"/>
      <c r="J19" s="28" t="s">
        <v>0</v>
      </c>
      <c r="K19" s="29"/>
      <c r="L19" s="28" t="s">
        <v>0</v>
      </c>
      <c r="M19" s="29"/>
    </row>
    <row r="20" spans="3:13">
      <c r="C20" s="30" t="s">
        <v>14</v>
      </c>
      <c r="D20" s="27"/>
      <c r="E20" s="27"/>
      <c r="F20" s="27"/>
      <c r="G20" s="27"/>
      <c r="H20" s="27"/>
      <c r="I20" s="27"/>
      <c r="J20" s="31" t="s">
        <v>0</v>
      </c>
      <c r="K20" s="29"/>
      <c r="L20" s="31" t="s">
        <v>0</v>
      </c>
      <c r="M20" s="29"/>
    </row>
    <row r="21" spans="3:13" ht="14.45" customHeight="1">
      <c r="C21" s="26" t="s">
        <v>15</v>
      </c>
      <c r="D21" s="27"/>
      <c r="E21" s="27"/>
      <c r="F21" s="27"/>
      <c r="G21" s="27"/>
      <c r="H21" s="27"/>
      <c r="I21" s="27"/>
      <c r="J21" s="28">
        <v>625767.65</v>
      </c>
      <c r="K21" s="29"/>
      <c r="L21" s="28">
        <v>605924.73</v>
      </c>
      <c r="M21" s="29"/>
    </row>
    <row r="22" spans="3:13" ht="14.45" customHeight="1">
      <c r="C22" s="26" t="s">
        <v>16</v>
      </c>
      <c r="D22" s="27"/>
      <c r="E22" s="27"/>
      <c r="F22" s="27"/>
      <c r="G22" s="27"/>
      <c r="H22" s="27"/>
      <c r="I22" s="27"/>
      <c r="J22" s="28">
        <v>2599630.63</v>
      </c>
      <c r="K22" s="29"/>
      <c r="L22" s="28">
        <v>2484539.4300000002</v>
      </c>
      <c r="M22" s="29"/>
    </row>
    <row r="23" spans="3:13" ht="14.45" customHeight="1">
      <c r="C23" s="26" t="s">
        <v>17</v>
      </c>
      <c r="D23" s="27"/>
      <c r="E23" s="27"/>
      <c r="F23" s="27"/>
      <c r="G23" s="27"/>
      <c r="H23" s="27"/>
      <c r="I23" s="27"/>
      <c r="J23" s="36">
        <v>79933.8</v>
      </c>
      <c r="K23" s="37"/>
      <c r="L23" s="36">
        <v>77716.78</v>
      </c>
      <c r="M23" s="37"/>
    </row>
    <row r="24" spans="3:13" ht="14.45" customHeight="1" thickBot="1">
      <c r="C24" s="30" t="s">
        <v>18</v>
      </c>
      <c r="D24" s="27"/>
      <c r="E24" s="27"/>
      <c r="F24" s="27"/>
      <c r="G24" s="27"/>
      <c r="H24" s="27"/>
      <c r="I24" s="27"/>
      <c r="J24" s="38">
        <f>SUM(J21:K23)</f>
        <v>3305332.0799999996</v>
      </c>
      <c r="K24" s="39"/>
      <c r="L24" s="38">
        <f>SUM(L21:M23)</f>
        <v>3168180.94</v>
      </c>
      <c r="M24" s="39"/>
    </row>
    <row r="25" spans="3:13" ht="15.75" thickTop="1">
      <c r="C25" s="26" t="s">
        <v>0</v>
      </c>
      <c r="D25" s="27"/>
      <c r="E25" s="27"/>
      <c r="F25" s="27"/>
      <c r="G25" s="27"/>
      <c r="H25" s="27"/>
      <c r="I25" s="27"/>
      <c r="J25" s="28" t="s">
        <v>0</v>
      </c>
      <c r="K25" s="29"/>
      <c r="L25" s="28" t="s">
        <v>0</v>
      </c>
      <c r="M25" s="29"/>
    </row>
    <row r="26" spans="3:13" ht="14.45" customHeight="1" thickBot="1">
      <c r="C26" s="40" t="s">
        <v>19</v>
      </c>
      <c r="D26" s="27"/>
      <c r="E26" s="27"/>
      <c r="F26" s="27"/>
      <c r="G26" s="27"/>
      <c r="H26" s="27"/>
      <c r="I26" s="27"/>
      <c r="J26" s="41">
        <f>J13+J18+J24</f>
        <v>11519793.93</v>
      </c>
      <c r="K26" s="39"/>
      <c r="L26" s="41">
        <f>SUM(L13+L18+L24)</f>
        <v>11060125.93</v>
      </c>
      <c r="M26" s="39"/>
    </row>
    <row r="27" spans="3:13" ht="15.75" thickTop="1">
      <c r="C27" s="42" t="s">
        <v>0</v>
      </c>
      <c r="D27" s="27"/>
      <c r="E27" s="27"/>
      <c r="F27" s="27"/>
      <c r="G27" s="27"/>
      <c r="H27" s="27"/>
      <c r="I27" s="27"/>
      <c r="J27" s="43" t="s">
        <v>0</v>
      </c>
      <c r="K27" s="29"/>
      <c r="L27" s="43" t="s">
        <v>0</v>
      </c>
      <c r="M27" s="29"/>
    </row>
    <row r="28" spans="3:13" ht="14.45" customHeight="1" thickBot="1">
      <c r="C28" s="40" t="s">
        <v>20</v>
      </c>
      <c r="D28" s="27"/>
      <c r="E28" s="27"/>
      <c r="F28" s="27"/>
      <c r="G28" s="27"/>
      <c r="H28" s="27"/>
      <c r="I28" s="27"/>
      <c r="J28" s="41">
        <v>257066.53</v>
      </c>
      <c r="K28" s="39"/>
      <c r="L28" s="41">
        <v>161555.49</v>
      </c>
      <c r="M28" s="39"/>
    </row>
    <row r="29" spans="3:13" ht="15.75" thickTop="1">
      <c r="C29" s="42" t="s">
        <v>0</v>
      </c>
      <c r="D29" s="27"/>
      <c r="E29" s="27"/>
      <c r="F29" s="27"/>
      <c r="G29" s="27"/>
      <c r="H29" s="27"/>
      <c r="I29" s="27"/>
      <c r="J29" s="43" t="s">
        <v>0</v>
      </c>
      <c r="K29" s="29"/>
      <c r="L29" s="43" t="s">
        <v>0</v>
      </c>
      <c r="M29" s="29"/>
    </row>
    <row r="30" spans="3:13">
      <c r="C30" s="40" t="s">
        <v>21</v>
      </c>
      <c r="D30" s="27"/>
      <c r="E30" s="27"/>
      <c r="F30" s="27"/>
      <c r="G30" s="27"/>
      <c r="H30" s="27"/>
      <c r="I30" s="27"/>
      <c r="J30" s="45" t="s">
        <v>0</v>
      </c>
      <c r="K30" s="29"/>
      <c r="L30" s="45" t="s">
        <v>0</v>
      </c>
      <c r="M30" s="29"/>
    </row>
    <row r="31" spans="3:13">
      <c r="C31" s="42" t="s">
        <v>0</v>
      </c>
      <c r="D31" s="27"/>
      <c r="E31" s="27"/>
      <c r="F31" s="27"/>
      <c r="G31" s="27"/>
      <c r="H31" s="27"/>
      <c r="I31" s="27"/>
      <c r="J31" s="43" t="s">
        <v>0</v>
      </c>
      <c r="K31" s="29"/>
      <c r="L31" s="43" t="s">
        <v>0</v>
      </c>
      <c r="M31" s="29"/>
    </row>
    <row r="32" spans="3:13">
      <c r="C32" s="40" t="s">
        <v>22</v>
      </c>
      <c r="D32" s="27"/>
      <c r="E32" s="27"/>
      <c r="F32" s="27"/>
      <c r="G32" s="27"/>
      <c r="H32" s="27"/>
      <c r="I32" s="27"/>
      <c r="J32" s="45" t="s">
        <v>0</v>
      </c>
      <c r="K32" s="29"/>
      <c r="L32" s="45" t="s">
        <v>0</v>
      </c>
      <c r="M32" s="29"/>
    </row>
    <row r="33" spans="3:13">
      <c r="C33" s="42" t="s">
        <v>23</v>
      </c>
      <c r="D33" s="27"/>
      <c r="E33" s="27"/>
      <c r="F33" s="27"/>
      <c r="G33" s="27"/>
      <c r="H33" s="27"/>
      <c r="I33" s="27"/>
      <c r="J33" s="43">
        <v>25976.6</v>
      </c>
      <c r="K33" s="29"/>
      <c r="L33" s="43">
        <v>25976.6</v>
      </c>
      <c r="M33" s="29"/>
    </row>
    <row r="34" spans="3:13" ht="14.45" customHeight="1">
      <c r="C34" s="44" t="s">
        <v>156</v>
      </c>
      <c r="D34" s="27"/>
      <c r="E34" s="27"/>
      <c r="F34" s="27"/>
      <c r="G34" s="27"/>
      <c r="H34" s="27"/>
      <c r="I34" s="27"/>
      <c r="J34" s="43">
        <v>127400.31</v>
      </c>
      <c r="K34" s="29"/>
      <c r="L34" s="43">
        <v>99594.2</v>
      </c>
      <c r="M34" s="29"/>
    </row>
    <row r="35" spans="3:13" ht="14.45" customHeight="1">
      <c r="C35" s="44" t="s">
        <v>157</v>
      </c>
      <c r="D35" s="27"/>
      <c r="E35" s="27"/>
      <c r="F35" s="27"/>
      <c r="G35" s="27"/>
      <c r="H35" s="27"/>
      <c r="I35" s="27"/>
      <c r="J35" s="43">
        <v>8985</v>
      </c>
      <c r="K35" s="29"/>
      <c r="L35" s="43">
        <v>31700</v>
      </c>
      <c r="M35" s="29"/>
    </row>
    <row r="36" spans="3:13" s="19" customFormat="1" ht="14.45" customHeight="1">
      <c r="C36" s="44" t="s">
        <v>158</v>
      </c>
      <c r="D36" s="44"/>
      <c r="E36" s="44"/>
      <c r="F36" s="44"/>
      <c r="G36" s="44"/>
      <c r="H36" s="44"/>
      <c r="I36" s="44"/>
      <c r="J36" s="43">
        <v>51520.3</v>
      </c>
      <c r="K36" s="29"/>
      <c r="L36" s="43">
        <v>116913.25</v>
      </c>
      <c r="M36" s="29"/>
    </row>
    <row r="37" spans="3:13" ht="14.45" customHeight="1">
      <c r="C37" s="44" t="s">
        <v>172</v>
      </c>
      <c r="D37" s="44"/>
      <c r="E37" s="44"/>
      <c r="F37" s="44"/>
      <c r="G37" s="44"/>
      <c r="H37" s="44"/>
      <c r="I37" s="44"/>
      <c r="J37" s="46">
        <v>148833.56</v>
      </c>
      <c r="K37" s="37"/>
      <c r="L37" s="46">
        <v>131762.46</v>
      </c>
      <c r="M37" s="37"/>
    </row>
    <row r="38" spans="3:13" ht="14.45" customHeight="1" thickBot="1">
      <c r="C38" s="40" t="s">
        <v>24</v>
      </c>
      <c r="D38" s="27"/>
      <c r="E38" s="27"/>
      <c r="F38" s="27"/>
      <c r="G38" s="27"/>
      <c r="H38" s="27"/>
      <c r="I38" s="27"/>
      <c r="J38" s="41">
        <f>SUM(J33:K37)</f>
        <v>362715.77</v>
      </c>
      <c r="K38" s="39"/>
      <c r="L38" s="41">
        <f>SUM(L33:M37)</f>
        <v>405946.51</v>
      </c>
      <c r="M38" s="39"/>
    </row>
    <row r="39" spans="3:13" ht="15.75" thickTop="1">
      <c r="C39" s="42" t="s">
        <v>0</v>
      </c>
      <c r="D39" s="27"/>
      <c r="E39" s="27"/>
      <c r="F39" s="27"/>
      <c r="G39" s="27"/>
      <c r="H39" s="27"/>
      <c r="I39" s="27"/>
      <c r="J39" s="43" t="s">
        <v>0</v>
      </c>
      <c r="K39" s="29"/>
      <c r="L39" s="43" t="s">
        <v>0</v>
      </c>
      <c r="M39" s="29"/>
    </row>
    <row r="40" spans="3:13" ht="14.45" customHeight="1" thickBot="1">
      <c r="C40" s="40" t="s">
        <v>25</v>
      </c>
      <c r="D40" s="27"/>
      <c r="E40" s="27"/>
      <c r="F40" s="27"/>
      <c r="G40" s="27"/>
      <c r="H40" s="27"/>
      <c r="I40" s="27"/>
      <c r="J40" s="41">
        <v>1710921.37</v>
      </c>
      <c r="K40" s="39"/>
      <c r="L40" s="41">
        <v>1627072.93</v>
      </c>
      <c r="M40" s="39"/>
    </row>
    <row r="41" spans="3:13" ht="15.75" thickTop="1">
      <c r="C41" s="42" t="s">
        <v>0</v>
      </c>
      <c r="D41" s="27"/>
      <c r="E41" s="27"/>
      <c r="F41" s="27"/>
      <c r="G41" s="27"/>
      <c r="H41" s="27"/>
      <c r="I41" s="27"/>
      <c r="J41" s="43" t="s">
        <v>0</v>
      </c>
      <c r="K41" s="29"/>
      <c r="L41" s="43" t="s">
        <v>0</v>
      </c>
      <c r="M41" s="29"/>
    </row>
    <row r="42" spans="3:13" ht="14.45" customHeight="1" thickBot="1">
      <c r="C42" s="40" t="s">
        <v>26</v>
      </c>
      <c r="D42" s="27"/>
      <c r="E42" s="27"/>
      <c r="F42" s="27"/>
      <c r="G42" s="27"/>
      <c r="H42" s="27"/>
      <c r="I42" s="27"/>
      <c r="J42" s="41">
        <f>SUM(J26+J28+J38+J40)</f>
        <v>13850497.599999998</v>
      </c>
      <c r="K42" s="39"/>
      <c r="L42" s="41">
        <f>SUM(L26+L28+L38+L40)</f>
        <v>13254700.859999999</v>
      </c>
      <c r="M42" s="39"/>
    </row>
    <row r="43" spans="3:13" ht="15.75" thickTop="1">
      <c r="C43" s="42" t="s">
        <v>0</v>
      </c>
      <c r="D43" s="27"/>
      <c r="E43" s="27"/>
      <c r="F43" s="27"/>
      <c r="G43" s="27"/>
      <c r="H43" s="27"/>
      <c r="I43" s="27"/>
      <c r="J43" s="43" t="s">
        <v>0</v>
      </c>
      <c r="K43" s="29"/>
      <c r="L43" s="43" t="s">
        <v>0</v>
      </c>
      <c r="M43" s="29"/>
    </row>
    <row r="44" spans="3:13">
      <c r="C44" s="40" t="s">
        <v>27</v>
      </c>
      <c r="D44" s="27"/>
      <c r="E44" s="27"/>
      <c r="F44" s="27"/>
      <c r="G44" s="27"/>
      <c r="H44" s="27"/>
      <c r="I44" s="27"/>
      <c r="J44" s="45" t="s">
        <v>0</v>
      </c>
      <c r="K44" s="29"/>
      <c r="L44" s="45" t="s">
        <v>0</v>
      </c>
      <c r="M44" s="29"/>
    </row>
    <row r="45" spans="3:13">
      <c r="C45" s="2"/>
      <c r="J45" s="11"/>
      <c r="K45" s="7"/>
      <c r="L45" s="11"/>
      <c r="M45" s="7"/>
    </row>
    <row r="46" spans="3:13">
      <c r="C46" s="40" t="s">
        <v>28</v>
      </c>
      <c r="D46" s="27"/>
      <c r="E46" s="27"/>
      <c r="F46" s="27"/>
      <c r="G46" s="27"/>
      <c r="H46" s="27"/>
      <c r="I46" s="27"/>
      <c r="J46" s="45" t="s">
        <v>0</v>
      </c>
      <c r="K46" s="29"/>
      <c r="L46" s="45" t="s">
        <v>0</v>
      </c>
      <c r="M46" s="29"/>
    </row>
    <row r="47" spans="3:13" ht="14.45" customHeight="1">
      <c r="C47" s="44" t="s">
        <v>159</v>
      </c>
      <c r="D47" s="27"/>
      <c r="E47" s="27"/>
      <c r="F47" s="27"/>
      <c r="G47" s="27"/>
      <c r="H47" s="27"/>
      <c r="I47" s="27"/>
      <c r="J47" s="46">
        <v>1058556.6299999999</v>
      </c>
      <c r="K47" s="37"/>
      <c r="L47" s="46">
        <v>409293.77</v>
      </c>
      <c r="M47" s="37"/>
    </row>
    <row r="48" spans="3:13" ht="14.45" customHeight="1" thickBot="1">
      <c r="C48" s="40" t="s">
        <v>29</v>
      </c>
      <c r="D48" s="27"/>
      <c r="E48" s="27"/>
      <c r="F48" s="27"/>
      <c r="G48" s="27"/>
      <c r="H48" s="27"/>
      <c r="I48" s="27"/>
      <c r="J48" s="41">
        <f>SUM(J47)</f>
        <v>1058556.6299999999</v>
      </c>
      <c r="K48" s="39"/>
      <c r="L48" s="41">
        <f>SUM(L47)</f>
        <v>409293.77</v>
      </c>
      <c r="M48" s="39"/>
    </row>
    <row r="49" spans="3:13" ht="15.75" thickTop="1">
      <c r="C49" s="42" t="s">
        <v>0</v>
      </c>
      <c r="D49" s="27"/>
      <c r="E49" s="27"/>
      <c r="F49" s="27"/>
      <c r="G49" s="27"/>
      <c r="H49" s="27"/>
      <c r="I49" s="27"/>
      <c r="J49" s="43" t="s">
        <v>0</v>
      </c>
      <c r="K49" s="29"/>
      <c r="L49" s="43" t="s">
        <v>0</v>
      </c>
      <c r="M49" s="29"/>
    </row>
    <row r="50" spans="3:13" ht="14.45" customHeight="1" thickBot="1">
      <c r="C50" s="40" t="s">
        <v>30</v>
      </c>
      <c r="D50" s="27"/>
      <c r="E50" s="27"/>
      <c r="F50" s="27"/>
      <c r="G50" s="27"/>
      <c r="H50" s="27"/>
      <c r="I50" s="27"/>
      <c r="J50" s="41">
        <f>SUM(J42+J48)</f>
        <v>14909054.229999997</v>
      </c>
      <c r="K50" s="39"/>
      <c r="L50" s="41">
        <f>SUM(L42+L48)</f>
        <v>13663994.629999999</v>
      </c>
      <c r="M50" s="39"/>
    </row>
    <row r="51" spans="3:13" ht="15.75" customHeight="1" thickTop="1">
      <c r="C51" s="40" t="s">
        <v>31</v>
      </c>
      <c r="D51" s="27"/>
      <c r="E51" s="27"/>
      <c r="F51" s="27"/>
      <c r="G51" s="27"/>
      <c r="H51" s="27"/>
      <c r="I51" s="27"/>
      <c r="J51" s="82" t="s">
        <v>168</v>
      </c>
      <c r="K51" s="83"/>
      <c r="L51" s="82" t="s">
        <v>163</v>
      </c>
      <c r="M51" s="83"/>
    </row>
    <row r="52" spans="3:13" ht="7.9" customHeight="1">
      <c r="C52" s="42" t="s">
        <v>0</v>
      </c>
      <c r="D52" s="27"/>
      <c r="E52" s="27"/>
      <c r="F52" s="27"/>
      <c r="G52" s="27"/>
      <c r="H52" s="27"/>
      <c r="I52" s="27"/>
      <c r="J52" s="43" t="s">
        <v>0</v>
      </c>
      <c r="K52" s="29"/>
      <c r="L52" s="43" t="s">
        <v>0</v>
      </c>
      <c r="M52" s="29"/>
    </row>
    <row r="53" spans="3:13">
      <c r="C53" s="40" t="s">
        <v>32</v>
      </c>
      <c r="D53" s="27"/>
      <c r="E53" s="27"/>
      <c r="F53" s="27"/>
      <c r="G53" s="27"/>
      <c r="H53" s="27"/>
      <c r="I53" s="27"/>
      <c r="J53" s="45" t="s">
        <v>0</v>
      </c>
      <c r="K53" s="29"/>
      <c r="L53" s="45" t="s">
        <v>0</v>
      </c>
      <c r="M53" s="29"/>
    </row>
    <row r="54" spans="3:13" ht="14.45" customHeight="1">
      <c r="C54" s="42" t="s">
        <v>33</v>
      </c>
      <c r="D54" s="27"/>
      <c r="E54" s="27"/>
      <c r="F54" s="27"/>
      <c r="G54" s="27"/>
      <c r="H54" s="27"/>
      <c r="I54" s="27"/>
      <c r="J54" s="43">
        <v>1715677.64</v>
      </c>
      <c r="K54" s="29"/>
      <c r="L54" s="43">
        <v>1666978.44</v>
      </c>
      <c r="M54" s="29"/>
    </row>
    <row r="55" spans="3:13" ht="14.45" customHeight="1">
      <c r="C55" s="42" t="s">
        <v>34</v>
      </c>
      <c r="D55" s="27"/>
      <c r="E55" s="27"/>
      <c r="F55" s="27"/>
      <c r="G55" s="27"/>
      <c r="H55" s="27"/>
      <c r="I55" s="27"/>
      <c r="J55" s="43">
        <v>361992.41</v>
      </c>
      <c r="K55" s="29"/>
      <c r="L55" s="43">
        <v>486096.76</v>
      </c>
      <c r="M55" s="29"/>
    </row>
    <row r="56" spans="3:13" ht="14.45" customHeight="1">
      <c r="C56" s="42" t="s">
        <v>35</v>
      </c>
      <c r="D56" s="27"/>
      <c r="E56" s="27"/>
      <c r="F56" s="27"/>
      <c r="G56" s="27"/>
      <c r="H56" s="27"/>
      <c r="I56" s="27"/>
      <c r="J56" s="43">
        <v>2848552.41</v>
      </c>
      <c r="K56" s="29"/>
      <c r="L56" s="43">
        <v>2819372.07</v>
      </c>
      <c r="M56" s="29"/>
    </row>
    <row r="57" spans="3:13">
      <c r="C57" s="42" t="s">
        <v>36</v>
      </c>
      <c r="D57" s="27"/>
      <c r="E57" s="27"/>
      <c r="F57" s="27"/>
      <c r="G57" s="27"/>
      <c r="H57" s="27"/>
      <c r="I57" s="27"/>
      <c r="J57" s="43">
        <v>29704.639999999999</v>
      </c>
      <c r="K57" s="29"/>
      <c r="L57" s="43">
        <v>29704.639999999999</v>
      </c>
      <c r="M57" s="29"/>
    </row>
    <row r="58" spans="3:13" s="5" customFormat="1">
      <c r="C58" s="44" t="s">
        <v>164</v>
      </c>
      <c r="D58" s="27"/>
      <c r="E58" s="27"/>
      <c r="F58" s="27"/>
      <c r="G58" s="27"/>
      <c r="H58" s="27"/>
      <c r="I58" s="27"/>
      <c r="J58" s="12"/>
      <c r="K58" s="14"/>
      <c r="L58" s="46">
        <v>20000</v>
      </c>
      <c r="M58" s="46"/>
    </row>
    <row r="59" spans="3:13" ht="14.45" customHeight="1" thickBot="1">
      <c r="C59" s="40" t="s">
        <v>37</v>
      </c>
      <c r="D59" s="27"/>
      <c r="E59" s="27"/>
      <c r="F59" s="27"/>
      <c r="G59" s="27"/>
      <c r="H59" s="27"/>
      <c r="I59" s="27"/>
      <c r="J59" s="41">
        <f>SUM(J54:K58)</f>
        <v>4955927.0999999996</v>
      </c>
      <c r="K59" s="39"/>
      <c r="L59" s="41">
        <f>SUM(L54:M58)</f>
        <v>5022151.9099999992</v>
      </c>
      <c r="M59" s="39"/>
    </row>
    <row r="60" spans="3:13" ht="12" customHeight="1" thickTop="1">
      <c r="C60" s="42" t="s">
        <v>0</v>
      </c>
      <c r="D60" s="27"/>
      <c r="E60" s="27"/>
      <c r="F60" s="27"/>
      <c r="G60" s="27"/>
      <c r="H60" s="27"/>
      <c r="I60" s="27"/>
      <c r="J60" s="43" t="s">
        <v>0</v>
      </c>
      <c r="K60" s="29"/>
      <c r="L60" s="43" t="s">
        <v>0</v>
      </c>
      <c r="M60" s="29"/>
    </row>
    <row r="61" spans="3:13">
      <c r="C61" s="40" t="s">
        <v>38</v>
      </c>
      <c r="D61" s="27"/>
      <c r="E61" s="27"/>
      <c r="F61" s="27"/>
      <c r="G61" s="27"/>
      <c r="H61" s="27"/>
      <c r="I61" s="27"/>
      <c r="J61" s="45" t="s">
        <v>0</v>
      </c>
      <c r="K61" s="29"/>
      <c r="L61" s="45" t="s">
        <v>0</v>
      </c>
      <c r="M61" s="29"/>
    </row>
    <row r="62" spans="3:13" ht="14.45" customHeight="1">
      <c r="C62" s="42" t="s">
        <v>39</v>
      </c>
      <c r="D62" s="27"/>
      <c r="E62" s="27"/>
      <c r="F62" s="27"/>
      <c r="G62" s="27"/>
      <c r="H62" s="27"/>
      <c r="I62" s="27"/>
      <c r="J62" s="43">
        <v>1476643.72</v>
      </c>
      <c r="K62" s="29"/>
      <c r="L62" s="43">
        <v>1652221.64</v>
      </c>
      <c r="M62" s="29"/>
    </row>
    <row r="63" spans="3:13" ht="14.45" customHeight="1">
      <c r="C63" s="42" t="s">
        <v>40</v>
      </c>
      <c r="D63" s="27"/>
      <c r="E63" s="27"/>
      <c r="F63" s="27"/>
      <c r="G63" s="27"/>
      <c r="H63" s="27"/>
      <c r="I63" s="27"/>
      <c r="J63" s="43">
        <v>16163.17</v>
      </c>
      <c r="K63" s="29"/>
      <c r="L63" s="43">
        <v>209288.52</v>
      </c>
      <c r="M63" s="29"/>
    </row>
    <row r="64" spans="3:13" ht="14.45" customHeight="1">
      <c r="C64" s="42" t="s">
        <v>41</v>
      </c>
      <c r="D64" s="27"/>
      <c r="E64" s="27"/>
      <c r="F64" s="27"/>
      <c r="G64" s="27"/>
      <c r="H64" s="27"/>
      <c r="I64" s="27"/>
      <c r="J64" s="43">
        <v>47671.17</v>
      </c>
      <c r="K64" s="29"/>
      <c r="L64" s="43">
        <v>53906.720000000001</v>
      </c>
      <c r="M64" s="29"/>
    </row>
    <row r="65" spans="3:13" ht="14.45" customHeight="1">
      <c r="C65" s="42" t="s">
        <v>42</v>
      </c>
      <c r="D65" s="27"/>
      <c r="E65" s="27"/>
      <c r="F65" s="27"/>
      <c r="G65" s="27"/>
      <c r="H65" s="27"/>
      <c r="I65" s="27"/>
      <c r="J65" s="43">
        <v>68240.320000000007</v>
      </c>
      <c r="K65" s="29"/>
      <c r="L65" s="43">
        <v>117663.96</v>
      </c>
      <c r="M65" s="29"/>
    </row>
    <row r="66" spans="3:13" ht="14.45" customHeight="1">
      <c r="C66" s="42" t="s">
        <v>43</v>
      </c>
      <c r="D66" s="27"/>
      <c r="E66" s="27"/>
      <c r="F66" s="27"/>
      <c r="G66" s="27"/>
      <c r="H66" s="27"/>
      <c r="I66" s="27"/>
      <c r="J66" s="43">
        <v>109549.79</v>
      </c>
      <c r="K66" s="29"/>
      <c r="L66" s="43">
        <v>107141.92</v>
      </c>
      <c r="M66" s="29"/>
    </row>
    <row r="67" spans="3:13" ht="14.45" customHeight="1">
      <c r="C67" s="42" t="s">
        <v>44</v>
      </c>
      <c r="D67" s="27"/>
      <c r="E67" s="27"/>
      <c r="F67" s="27"/>
      <c r="G67" s="27"/>
      <c r="H67" s="27"/>
      <c r="I67" s="27"/>
      <c r="J67" s="43">
        <v>210379.2</v>
      </c>
      <c r="K67" s="29"/>
      <c r="L67" s="43">
        <v>216629.19</v>
      </c>
      <c r="M67" s="29"/>
    </row>
    <row r="68" spans="3:13" ht="14.45" customHeight="1">
      <c r="C68" s="42" t="s">
        <v>45</v>
      </c>
      <c r="D68" s="27"/>
      <c r="E68" s="27"/>
      <c r="F68" s="27"/>
      <c r="G68" s="27"/>
      <c r="H68" s="27"/>
      <c r="I68" s="27"/>
      <c r="J68" s="43">
        <v>405716.28</v>
      </c>
      <c r="K68" s="29"/>
      <c r="L68" s="43">
        <v>436528.22</v>
      </c>
      <c r="M68" s="29"/>
    </row>
    <row r="69" spans="3:13" ht="14.45" customHeight="1">
      <c r="C69" s="42" t="s">
        <v>46</v>
      </c>
      <c r="D69" s="27"/>
      <c r="E69" s="27"/>
      <c r="F69" s="27"/>
      <c r="G69" s="27"/>
      <c r="H69" s="27"/>
      <c r="I69" s="27"/>
      <c r="J69" s="43">
        <v>10736</v>
      </c>
      <c r="K69" s="29"/>
      <c r="L69" s="43">
        <v>9998.4500000000007</v>
      </c>
      <c r="M69" s="29"/>
    </row>
    <row r="70" spans="3:13" ht="14.45" customHeight="1">
      <c r="C70" s="42" t="s">
        <v>47</v>
      </c>
      <c r="D70" s="27"/>
      <c r="E70" s="27"/>
      <c r="F70" s="27"/>
      <c r="G70" s="27"/>
      <c r="H70" s="27"/>
      <c r="I70" s="27"/>
      <c r="J70" s="46">
        <v>173127.21</v>
      </c>
      <c r="K70" s="37"/>
      <c r="L70" s="46">
        <v>293112.27</v>
      </c>
      <c r="M70" s="37"/>
    </row>
    <row r="71" spans="3:13" ht="14.45" customHeight="1" thickBot="1">
      <c r="C71" s="40" t="s">
        <v>48</v>
      </c>
      <c r="D71" s="27"/>
      <c r="E71" s="27"/>
      <c r="F71" s="27"/>
      <c r="G71" s="27"/>
      <c r="H71" s="27"/>
      <c r="I71" s="27"/>
      <c r="J71" s="41">
        <f>SUM(J62:K70)</f>
        <v>2518226.86</v>
      </c>
      <c r="K71" s="39"/>
      <c r="L71" s="41">
        <f>SUM(L62:M70)</f>
        <v>3096490.89</v>
      </c>
      <c r="M71" s="39"/>
    </row>
    <row r="72" spans="3:13" ht="10.9" customHeight="1" thickTop="1">
      <c r="C72" s="42" t="s">
        <v>0</v>
      </c>
      <c r="D72" s="27"/>
      <c r="E72" s="27"/>
      <c r="F72" s="27"/>
      <c r="G72" s="27"/>
      <c r="H72" s="27"/>
      <c r="I72" s="27"/>
      <c r="J72" s="43" t="s">
        <v>0</v>
      </c>
      <c r="K72" s="29"/>
      <c r="L72" s="43" t="s">
        <v>0</v>
      </c>
      <c r="M72" s="29"/>
    </row>
    <row r="73" spans="3:13">
      <c r="C73" s="40" t="s">
        <v>49</v>
      </c>
      <c r="D73" s="27"/>
      <c r="E73" s="27"/>
      <c r="F73" s="27"/>
      <c r="G73" s="27"/>
      <c r="H73" s="27"/>
      <c r="I73" s="27"/>
      <c r="J73" s="45" t="s">
        <v>0</v>
      </c>
      <c r="K73" s="29"/>
      <c r="L73" s="45" t="s">
        <v>0</v>
      </c>
      <c r="M73" s="29"/>
    </row>
    <row r="74" spans="3:13" ht="14.45" customHeight="1">
      <c r="C74" s="42" t="s">
        <v>50</v>
      </c>
      <c r="D74" s="27"/>
      <c r="E74" s="27"/>
      <c r="F74" s="27"/>
      <c r="G74" s="27"/>
      <c r="H74" s="27"/>
      <c r="I74" s="27"/>
      <c r="J74" s="43">
        <v>378624.09</v>
      </c>
      <c r="K74" s="29"/>
      <c r="L74" s="43">
        <v>413253.55</v>
      </c>
      <c r="M74" s="29"/>
    </row>
    <row r="75" spans="3:13" ht="14.45" customHeight="1">
      <c r="C75" s="42" t="s">
        <v>51</v>
      </c>
      <c r="D75" s="27"/>
      <c r="E75" s="27"/>
      <c r="F75" s="27"/>
      <c r="G75" s="27"/>
      <c r="H75" s="27"/>
      <c r="I75" s="27"/>
      <c r="J75" s="43">
        <v>106921.01</v>
      </c>
      <c r="K75" s="29"/>
      <c r="L75" s="43">
        <v>95032.42</v>
      </c>
      <c r="M75" s="29"/>
    </row>
    <row r="76" spans="3:13" ht="14.45" customHeight="1">
      <c r="C76" s="42" t="s">
        <v>52</v>
      </c>
      <c r="D76" s="27"/>
      <c r="E76" s="27"/>
      <c r="F76" s="27"/>
      <c r="G76" s="27"/>
      <c r="H76" s="27"/>
      <c r="I76" s="27"/>
      <c r="J76" s="43">
        <v>36617.9</v>
      </c>
      <c r="K76" s="29"/>
      <c r="L76" s="43">
        <v>45621.74</v>
      </c>
      <c r="M76" s="29"/>
    </row>
    <row r="77" spans="3:13" ht="14.45" customHeight="1">
      <c r="C77" s="42" t="s">
        <v>53</v>
      </c>
      <c r="D77" s="27"/>
      <c r="E77" s="27"/>
      <c r="F77" s="27"/>
      <c r="G77" s="27"/>
      <c r="H77" s="27"/>
      <c r="I77" s="27"/>
      <c r="J77" s="43">
        <v>77721.600000000006</v>
      </c>
      <c r="K77" s="29"/>
      <c r="L77" s="43">
        <v>48426.83</v>
      </c>
      <c r="M77" s="29"/>
    </row>
    <row r="78" spans="3:13" ht="14.45" customHeight="1">
      <c r="C78" s="42" t="s">
        <v>54</v>
      </c>
      <c r="D78" s="27"/>
      <c r="E78" s="27"/>
      <c r="F78" s="27"/>
      <c r="G78" s="27"/>
      <c r="H78" s="27"/>
      <c r="I78" s="27"/>
      <c r="J78" s="43">
        <v>166689.53</v>
      </c>
      <c r="K78" s="29"/>
      <c r="L78" s="43">
        <v>179182.54</v>
      </c>
      <c r="M78" s="29"/>
    </row>
    <row r="79" spans="3:13" ht="14.45" customHeight="1">
      <c r="C79" s="42" t="s">
        <v>55</v>
      </c>
      <c r="D79" s="27"/>
      <c r="E79" s="27"/>
      <c r="F79" s="27"/>
      <c r="G79" s="27"/>
      <c r="H79" s="27"/>
      <c r="I79" s="27"/>
      <c r="J79" s="43">
        <v>121852.32</v>
      </c>
      <c r="K79" s="29"/>
      <c r="L79" s="43">
        <v>151171.06</v>
      </c>
      <c r="M79" s="29"/>
    </row>
    <row r="80" spans="3:13" ht="14.45" customHeight="1">
      <c r="C80" s="42" t="s">
        <v>56</v>
      </c>
      <c r="D80" s="27"/>
      <c r="E80" s="27"/>
      <c r="F80" s="27"/>
      <c r="G80" s="27"/>
      <c r="H80" s="27"/>
      <c r="I80" s="27"/>
      <c r="J80" s="43">
        <v>63184.86</v>
      </c>
      <c r="K80" s="29"/>
      <c r="L80" s="43">
        <v>74413.600000000006</v>
      </c>
      <c r="M80" s="29"/>
    </row>
    <row r="81" spans="3:13" ht="14.45" customHeight="1">
      <c r="C81" s="42" t="s">
        <v>57</v>
      </c>
      <c r="D81" s="27"/>
      <c r="E81" s="27"/>
      <c r="F81" s="27"/>
      <c r="G81" s="27"/>
      <c r="H81" s="27"/>
      <c r="I81" s="27"/>
      <c r="J81" s="46">
        <v>311919.77</v>
      </c>
      <c r="K81" s="37"/>
      <c r="L81" s="46">
        <v>374521.65</v>
      </c>
      <c r="M81" s="37"/>
    </row>
    <row r="82" spans="3:13" ht="14.45" customHeight="1" thickBot="1">
      <c r="C82" s="40" t="s">
        <v>58</v>
      </c>
      <c r="D82" s="27"/>
      <c r="E82" s="27"/>
      <c r="F82" s="27"/>
      <c r="G82" s="27"/>
      <c r="H82" s="27"/>
      <c r="I82" s="27"/>
      <c r="J82" s="41">
        <f>SUM(J74:K81)</f>
        <v>1263531.08</v>
      </c>
      <c r="K82" s="39"/>
      <c r="L82" s="41">
        <f>SUM(L74:M81)</f>
        <v>1381623.39</v>
      </c>
      <c r="M82" s="39"/>
    </row>
    <row r="83" spans="3:13" s="19" customFormat="1" ht="14.45" customHeight="1" thickTop="1">
      <c r="C83" s="21"/>
      <c r="J83" s="23"/>
      <c r="K83" s="20"/>
      <c r="L83" s="23"/>
      <c r="M83" s="20"/>
    </row>
    <row r="84" spans="3:13" ht="15.75" thickBot="1">
      <c r="C84" s="47" t="s">
        <v>173</v>
      </c>
      <c r="D84" s="48"/>
      <c r="E84" s="48"/>
      <c r="F84" s="48"/>
      <c r="G84" s="48"/>
      <c r="H84" s="48"/>
      <c r="I84" s="48"/>
      <c r="J84" s="49">
        <v>229.15</v>
      </c>
      <c r="K84" s="50"/>
      <c r="L84" s="49">
        <v>10000</v>
      </c>
      <c r="M84" s="50"/>
    </row>
    <row r="85" spans="3:13" s="19" customFormat="1" ht="15.75" thickTop="1">
      <c r="C85" s="24"/>
      <c r="D85" s="25"/>
      <c r="E85" s="25"/>
      <c r="F85" s="25"/>
      <c r="G85" s="25"/>
      <c r="H85" s="25"/>
      <c r="I85" s="25"/>
      <c r="J85" s="22"/>
      <c r="K85" s="20"/>
      <c r="L85" s="22"/>
      <c r="M85" s="20"/>
    </row>
    <row r="86" spans="3:13" ht="14.45" customHeight="1" thickBot="1">
      <c r="C86" s="40" t="s">
        <v>59</v>
      </c>
      <c r="D86" s="27"/>
      <c r="E86" s="27"/>
      <c r="F86" s="27"/>
      <c r="G86" s="27"/>
      <c r="H86" s="27"/>
      <c r="I86" s="27"/>
      <c r="J86" s="41">
        <v>2984246.77</v>
      </c>
      <c r="K86" s="39"/>
      <c r="L86" s="41">
        <v>1195366.04</v>
      </c>
      <c r="M86" s="39"/>
    </row>
    <row r="87" spans="3:13" ht="15.75" thickTop="1">
      <c r="C87" s="42" t="s">
        <v>0</v>
      </c>
      <c r="D87" s="27"/>
      <c r="E87" s="27"/>
      <c r="F87" s="27"/>
      <c r="G87" s="27"/>
      <c r="H87" s="27"/>
      <c r="I87" s="27"/>
      <c r="J87" s="43" t="s">
        <v>0</v>
      </c>
      <c r="K87" s="29"/>
      <c r="L87" s="43" t="s">
        <v>0</v>
      </c>
      <c r="M87" s="29"/>
    </row>
    <row r="88" spans="3:13" ht="14.45" customHeight="1" thickBot="1">
      <c r="C88" s="40" t="s">
        <v>60</v>
      </c>
      <c r="D88" s="27"/>
      <c r="E88" s="27"/>
      <c r="F88" s="27"/>
      <c r="G88" s="27"/>
      <c r="H88" s="27"/>
      <c r="I88" s="27"/>
      <c r="J88" s="41">
        <f>J59+J71+J82+J84+J86</f>
        <v>11722160.959999999</v>
      </c>
      <c r="K88" s="39"/>
      <c r="L88" s="41">
        <f>L59+L71+L82+L84+L86</f>
        <v>10705632.23</v>
      </c>
      <c r="M88" s="39"/>
    </row>
    <row r="89" spans="3:13" ht="10.15" customHeight="1" thickTop="1">
      <c r="C89" s="42" t="s">
        <v>0</v>
      </c>
      <c r="D89" s="27"/>
      <c r="E89" s="27"/>
      <c r="F89" s="27"/>
      <c r="G89" s="27"/>
      <c r="H89" s="27"/>
      <c r="I89" s="27"/>
      <c r="J89" s="43" t="s">
        <v>0</v>
      </c>
      <c r="K89" s="29"/>
      <c r="L89" s="43" t="s">
        <v>0</v>
      </c>
      <c r="M89" s="29"/>
    </row>
    <row r="90" spans="3:13">
      <c r="C90" s="40" t="s">
        <v>61</v>
      </c>
      <c r="D90" s="27"/>
      <c r="E90" s="27"/>
      <c r="F90" s="27"/>
      <c r="G90" s="27"/>
      <c r="H90" s="27"/>
      <c r="I90" s="27"/>
      <c r="J90" s="45" t="s">
        <v>0</v>
      </c>
      <c r="K90" s="29"/>
      <c r="L90" s="45" t="s">
        <v>0</v>
      </c>
      <c r="M90" s="29"/>
    </row>
    <row r="91" spans="3:13" ht="9" customHeight="1">
      <c r="C91" s="42" t="s">
        <v>0</v>
      </c>
      <c r="D91" s="27"/>
      <c r="E91" s="27"/>
      <c r="F91" s="27"/>
      <c r="G91" s="27"/>
      <c r="H91" s="27"/>
      <c r="I91" s="27"/>
      <c r="J91" s="43" t="s">
        <v>0</v>
      </c>
      <c r="K91" s="29"/>
      <c r="L91" s="43" t="s">
        <v>0</v>
      </c>
      <c r="M91" s="29"/>
    </row>
    <row r="92" spans="3:13">
      <c r="C92" s="40" t="s">
        <v>62</v>
      </c>
      <c r="D92" s="27"/>
      <c r="E92" s="27"/>
      <c r="F92" s="27"/>
      <c r="G92" s="27"/>
      <c r="H92" s="27"/>
      <c r="I92" s="27"/>
      <c r="J92" s="45" t="s">
        <v>0</v>
      </c>
      <c r="K92" s="29"/>
      <c r="L92" s="45" t="s">
        <v>0</v>
      </c>
      <c r="M92" s="29"/>
    </row>
    <row r="93" spans="3:13" ht="14.45" customHeight="1">
      <c r="C93" s="42" t="s">
        <v>63</v>
      </c>
      <c r="D93" s="27"/>
      <c r="E93" s="27"/>
      <c r="F93" s="27"/>
      <c r="G93" s="27"/>
      <c r="H93" s="27"/>
      <c r="I93" s="27"/>
      <c r="J93" s="46">
        <v>1142381.75</v>
      </c>
      <c r="K93" s="37"/>
      <c r="L93" s="46">
        <v>1174305.33</v>
      </c>
      <c r="M93" s="37"/>
    </row>
    <row r="94" spans="3:13" ht="14.45" customHeight="1" thickBot="1">
      <c r="C94" s="40" t="s">
        <v>65</v>
      </c>
      <c r="D94" s="27"/>
      <c r="E94" s="27"/>
      <c r="F94" s="27"/>
      <c r="G94" s="27"/>
      <c r="H94" s="27"/>
      <c r="I94" s="27"/>
      <c r="J94" s="41">
        <f>SUM(J93)</f>
        <v>1142381.75</v>
      </c>
      <c r="K94" s="39"/>
      <c r="L94" s="41">
        <f>SUM(L93)</f>
        <v>1174305.33</v>
      </c>
      <c r="M94" s="39"/>
    </row>
    <row r="95" spans="3:13" ht="15.75" thickTop="1">
      <c r="C95" s="42" t="s">
        <v>0</v>
      </c>
      <c r="D95" s="27"/>
      <c r="E95" s="27"/>
      <c r="F95" s="27"/>
      <c r="G95" s="27"/>
      <c r="H95" s="27"/>
      <c r="I95" s="27"/>
      <c r="J95" s="43" t="s">
        <v>0</v>
      </c>
      <c r="K95" s="29"/>
      <c r="L95" s="43" t="s">
        <v>0</v>
      </c>
      <c r="M95" s="29"/>
    </row>
    <row r="96" spans="3:13">
      <c r="C96" s="40" t="s">
        <v>66</v>
      </c>
      <c r="D96" s="27"/>
      <c r="E96" s="27"/>
      <c r="F96" s="27"/>
      <c r="G96" s="27"/>
      <c r="H96" s="27"/>
      <c r="I96" s="27"/>
      <c r="J96" s="45" t="s">
        <v>0</v>
      </c>
      <c r="K96" s="29"/>
      <c r="L96" s="45" t="s">
        <v>0</v>
      </c>
      <c r="M96" s="29"/>
    </row>
    <row r="97" spans="3:13" ht="14.45" customHeight="1">
      <c r="C97" s="42" t="s">
        <v>63</v>
      </c>
      <c r="D97" s="27"/>
      <c r="E97" s="27"/>
      <c r="F97" s="27"/>
      <c r="G97" s="27"/>
      <c r="H97" s="27"/>
      <c r="I97" s="27"/>
      <c r="J97" s="43">
        <v>1058556.6299999999</v>
      </c>
      <c r="K97" s="29"/>
      <c r="L97" s="43">
        <v>409293.77</v>
      </c>
      <c r="M97" s="29"/>
    </row>
    <row r="98" spans="3:13">
      <c r="C98" s="42" t="s">
        <v>64</v>
      </c>
      <c r="D98" s="27"/>
      <c r="E98" s="27"/>
      <c r="F98" s="27"/>
      <c r="G98" s="27"/>
      <c r="H98" s="27"/>
      <c r="I98" s="27"/>
      <c r="J98" s="46">
        <v>20000</v>
      </c>
      <c r="K98" s="37"/>
      <c r="L98" s="46"/>
      <c r="M98" s="37"/>
    </row>
    <row r="99" spans="3:13" ht="14.45" customHeight="1" thickBot="1">
      <c r="C99" s="40" t="s">
        <v>67</v>
      </c>
      <c r="D99" s="27"/>
      <c r="E99" s="27"/>
      <c r="F99" s="27"/>
      <c r="G99" s="27"/>
      <c r="H99" s="27"/>
      <c r="I99" s="27"/>
      <c r="J99" s="41">
        <f>SUM(J97:K98)</f>
        <v>1078556.6299999999</v>
      </c>
      <c r="K99" s="39"/>
      <c r="L99" s="41">
        <f>SUM(L97:M98)</f>
        <v>409293.77</v>
      </c>
      <c r="M99" s="39"/>
    </row>
    <row r="100" spans="3:13" ht="15.75" thickTop="1">
      <c r="C100" s="42" t="s">
        <v>0</v>
      </c>
      <c r="D100" s="27"/>
      <c r="E100" s="27"/>
      <c r="F100" s="27"/>
      <c r="G100" s="27"/>
      <c r="H100" s="27"/>
      <c r="I100" s="27"/>
      <c r="J100" s="43" t="s">
        <v>0</v>
      </c>
      <c r="K100" s="29"/>
      <c r="L100" s="43" t="s">
        <v>0</v>
      </c>
      <c r="M100" s="29"/>
    </row>
    <row r="101" spans="3:13" ht="14.45" customHeight="1" thickBot="1">
      <c r="C101" s="40" t="s">
        <v>68</v>
      </c>
      <c r="D101" s="27"/>
      <c r="E101" s="27"/>
      <c r="F101" s="27"/>
      <c r="G101" s="27"/>
      <c r="H101" s="27"/>
      <c r="I101" s="27"/>
      <c r="J101" s="41">
        <f>SUM(J94+J99)</f>
        <v>2220938.38</v>
      </c>
      <c r="K101" s="39"/>
      <c r="L101" s="41">
        <f>SUM(L94+L99)</f>
        <v>1583599.1</v>
      </c>
      <c r="M101" s="39"/>
    </row>
    <row r="102" spans="3:13" ht="7.9" customHeight="1" thickTop="1">
      <c r="C102" s="42" t="s">
        <v>0</v>
      </c>
      <c r="D102" s="27"/>
      <c r="E102" s="27"/>
      <c r="F102" s="27"/>
      <c r="G102" s="27"/>
      <c r="H102" s="27"/>
      <c r="I102" s="27"/>
      <c r="J102" s="43" t="s">
        <v>0</v>
      </c>
      <c r="K102" s="29"/>
      <c r="L102" s="43" t="s">
        <v>0</v>
      </c>
      <c r="M102" s="29"/>
    </row>
    <row r="103" spans="3:13" ht="14.45" customHeight="1" thickBot="1">
      <c r="C103" s="40" t="s">
        <v>69</v>
      </c>
      <c r="D103" s="27"/>
      <c r="E103" s="27"/>
      <c r="F103" s="27"/>
      <c r="G103" s="27"/>
      <c r="H103" s="27"/>
      <c r="I103" s="27"/>
      <c r="J103" s="51">
        <f>SUM(+J99+J94+J88)</f>
        <v>13943099.34</v>
      </c>
      <c r="K103" s="39"/>
      <c r="L103" s="51">
        <f>SUM(+L99+L94+L88)</f>
        <v>12289231.33</v>
      </c>
      <c r="M103" s="39"/>
    </row>
    <row r="104" spans="3:13" ht="10.15" customHeight="1" thickTop="1">
      <c r="C104" s="42" t="s">
        <v>0</v>
      </c>
      <c r="D104" s="27"/>
      <c r="E104" s="27"/>
      <c r="F104" s="27"/>
      <c r="G104" s="27"/>
      <c r="H104" s="27"/>
      <c r="I104" s="27"/>
      <c r="J104" s="43" t="s">
        <v>0</v>
      </c>
      <c r="K104" s="29"/>
      <c r="L104" s="43" t="s">
        <v>0</v>
      </c>
      <c r="M104" s="29"/>
    </row>
    <row r="105" spans="3:13" ht="14.45" customHeight="1" thickBot="1">
      <c r="C105" s="52" t="s">
        <v>70</v>
      </c>
      <c r="D105" s="53"/>
      <c r="E105" s="53"/>
      <c r="F105" s="53"/>
      <c r="G105" s="53"/>
      <c r="H105" s="53"/>
      <c r="I105" s="53"/>
      <c r="J105" s="54">
        <f>J50-J103</f>
        <v>965954.88999999687</v>
      </c>
      <c r="K105" s="55"/>
      <c r="L105" s="54">
        <f>L50-L103</f>
        <v>1374763.2999999989</v>
      </c>
      <c r="M105" s="55"/>
    </row>
    <row r="106" spans="3:13" ht="14.45" customHeight="1" thickTop="1">
      <c r="C106" s="2"/>
      <c r="J106" s="82" t="s">
        <v>168</v>
      </c>
      <c r="K106" s="83"/>
      <c r="L106" s="82" t="s">
        <v>163</v>
      </c>
      <c r="M106" s="83"/>
    </row>
    <row r="107" spans="3:13">
      <c r="C107" s="52" t="s">
        <v>71</v>
      </c>
      <c r="D107" s="53"/>
      <c r="E107" s="53"/>
      <c r="F107" s="53"/>
      <c r="G107" s="53"/>
      <c r="H107" s="53"/>
      <c r="I107" s="53"/>
      <c r="J107" s="56" t="s">
        <v>0</v>
      </c>
      <c r="K107" s="35"/>
      <c r="L107" s="56" t="s">
        <v>0</v>
      </c>
      <c r="M107" s="35"/>
    </row>
    <row r="108" spans="3:13">
      <c r="C108" s="42" t="s">
        <v>0</v>
      </c>
      <c r="D108" s="27"/>
      <c r="E108" s="27"/>
      <c r="F108" s="27"/>
      <c r="G108" s="27"/>
      <c r="H108" s="27"/>
      <c r="I108" s="27"/>
      <c r="J108" s="43" t="s">
        <v>0</v>
      </c>
      <c r="K108" s="29"/>
      <c r="L108" s="43" t="s">
        <v>0</v>
      </c>
      <c r="M108" s="29"/>
    </row>
    <row r="109" spans="3:13">
      <c r="C109" s="40" t="s">
        <v>72</v>
      </c>
      <c r="D109" s="27"/>
      <c r="E109" s="27"/>
      <c r="F109" s="27"/>
      <c r="G109" s="27"/>
      <c r="H109" s="27"/>
      <c r="I109" s="27"/>
      <c r="J109" s="45" t="s">
        <v>0</v>
      </c>
      <c r="K109" s="29"/>
      <c r="L109" s="45" t="s">
        <v>0</v>
      </c>
      <c r="M109" s="29"/>
    </row>
    <row r="110" spans="3:13" ht="14.45" customHeight="1">
      <c r="C110" s="42" t="s">
        <v>73</v>
      </c>
      <c r="D110" s="27"/>
      <c r="E110" s="27"/>
      <c r="F110" s="27"/>
      <c r="G110" s="27"/>
      <c r="H110" s="27"/>
      <c r="I110" s="27"/>
      <c r="J110" s="46">
        <v>224.99</v>
      </c>
      <c r="K110" s="37"/>
      <c r="L110" s="46">
        <v>723.57</v>
      </c>
      <c r="M110" s="37"/>
    </row>
    <row r="111" spans="3:13" ht="14.45" customHeight="1" thickBot="1">
      <c r="C111" s="40" t="s">
        <v>74</v>
      </c>
      <c r="D111" s="27"/>
      <c r="E111" s="27"/>
      <c r="F111" s="27"/>
      <c r="G111" s="27"/>
      <c r="H111" s="27"/>
      <c r="I111" s="27"/>
      <c r="J111" s="57">
        <f>SUM(J110)</f>
        <v>224.99</v>
      </c>
      <c r="K111" s="58"/>
      <c r="L111" s="57">
        <f>SUM(L110)</f>
        <v>723.57</v>
      </c>
      <c r="M111" s="58"/>
    </row>
    <row r="112" spans="3:13" ht="15.75" thickTop="1">
      <c r="C112" s="42" t="s">
        <v>0</v>
      </c>
      <c r="D112" s="27"/>
      <c r="E112" s="27"/>
      <c r="F112" s="27"/>
      <c r="G112" s="27"/>
      <c r="H112" s="27"/>
      <c r="I112" s="27"/>
      <c r="J112" s="43" t="s">
        <v>0</v>
      </c>
      <c r="K112" s="29"/>
      <c r="L112" s="43" t="s">
        <v>0</v>
      </c>
      <c r="M112" s="29"/>
    </row>
    <row r="113" spans="3:13">
      <c r="C113" s="40" t="s">
        <v>75</v>
      </c>
      <c r="D113" s="27"/>
      <c r="E113" s="27"/>
      <c r="F113" s="27"/>
      <c r="G113" s="27"/>
      <c r="H113" s="27"/>
      <c r="I113" s="27"/>
      <c r="J113" s="45" t="s">
        <v>0</v>
      </c>
      <c r="K113" s="29"/>
      <c r="L113" s="45" t="s">
        <v>0</v>
      </c>
      <c r="M113" s="29"/>
    </row>
    <row r="114" spans="3:13" ht="14.45" customHeight="1">
      <c r="C114" s="42" t="s">
        <v>76</v>
      </c>
      <c r="D114" s="27"/>
      <c r="E114" s="27"/>
      <c r="F114" s="27"/>
      <c r="G114" s="27"/>
      <c r="H114" s="27"/>
      <c r="I114" s="27"/>
      <c r="J114" s="43">
        <v>49813</v>
      </c>
      <c r="K114" s="29"/>
      <c r="L114" s="43">
        <v>39868.269999999997</v>
      </c>
      <c r="M114" s="29"/>
    </row>
    <row r="115" spans="3:13" ht="14.45" customHeight="1">
      <c r="C115" s="42" t="s">
        <v>77</v>
      </c>
      <c r="D115" s="27"/>
      <c r="E115" s="27"/>
      <c r="F115" s="27"/>
      <c r="G115" s="27"/>
      <c r="H115" s="27"/>
      <c r="I115" s="27"/>
      <c r="J115" s="46">
        <v>6560.05</v>
      </c>
      <c r="K115" s="37"/>
      <c r="L115" s="46">
        <v>4013.48</v>
      </c>
      <c r="M115" s="37"/>
    </row>
    <row r="116" spans="3:13" ht="14.45" customHeight="1" thickBot="1">
      <c r="C116" s="40" t="s">
        <v>78</v>
      </c>
      <c r="D116" s="27"/>
      <c r="E116" s="27"/>
      <c r="F116" s="27"/>
      <c r="G116" s="27"/>
      <c r="H116" s="27"/>
      <c r="I116" s="27"/>
      <c r="J116" s="57">
        <f>SUM(J114:K115)</f>
        <v>56373.05</v>
      </c>
      <c r="K116" s="58"/>
      <c r="L116" s="57">
        <f>SUM(L114:M115)</f>
        <v>43881.75</v>
      </c>
      <c r="M116" s="58"/>
    </row>
    <row r="117" spans="3:13" ht="15.75" thickTop="1">
      <c r="C117" s="42" t="s">
        <v>0</v>
      </c>
      <c r="D117" s="27"/>
      <c r="E117" s="27"/>
      <c r="F117" s="27"/>
      <c r="G117" s="27"/>
      <c r="H117" s="27"/>
      <c r="I117" s="27"/>
      <c r="J117" s="43" t="s">
        <v>0</v>
      </c>
      <c r="K117" s="29"/>
      <c r="L117" s="43" t="s">
        <v>0</v>
      </c>
      <c r="M117" s="29"/>
    </row>
    <row r="118" spans="3:13" ht="14.45" customHeight="1" thickBot="1">
      <c r="C118" s="52" t="s">
        <v>79</v>
      </c>
      <c r="D118" s="53"/>
      <c r="E118" s="53"/>
      <c r="F118" s="53"/>
      <c r="G118" s="53"/>
      <c r="H118" s="53"/>
      <c r="I118" s="53"/>
      <c r="J118" s="54">
        <f>J111-J116</f>
        <v>-56148.060000000005</v>
      </c>
      <c r="K118" s="55"/>
      <c r="L118" s="54">
        <f>L111-L116</f>
        <v>-43158.18</v>
      </c>
      <c r="M118" s="55"/>
    </row>
    <row r="119" spans="3:13" ht="15.75" thickTop="1">
      <c r="C119" s="42" t="s">
        <v>0</v>
      </c>
      <c r="D119" s="27"/>
      <c r="E119" s="27"/>
      <c r="F119" s="27"/>
      <c r="G119" s="27"/>
      <c r="H119" s="27"/>
      <c r="I119" s="27"/>
      <c r="J119" s="43" t="s">
        <v>0</v>
      </c>
      <c r="K119" s="29"/>
      <c r="L119" s="43" t="s">
        <v>0</v>
      </c>
      <c r="M119" s="29"/>
    </row>
    <row r="120" spans="3:13">
      <c r="C120" s="52" t="s">
        <v>80</v>
      </c>
      <c r="D120" s="53"/>
      <c r="E120" s="53"/>
      <c r="F120" s="53"/>
      <c r="G120" s="53"/>
      <c r="H120" s="53"/>
      <c r="I120" s="53"/>
      <c r="J120" s="56" t="s">
        <v>0</v>
      </c>
      <c r="K120" s="35"/>
      <c r="L120" s="56" t="s">
        <v>0</v>
      </c>
      <c r="M120" s="35"/>
    </row>
    <row r="121" spans="3:13" ht="14.45" customHeight="1">
      <c r="C121" s="42" t="s">
        <v>81</v>
      </c>
      <c r="D121" s="27"/>
      <c r="E121" s="27"/>
      <c r="F121" s="27"/>
      <c r="G121" s="27"/>
      <c r="H121" s="27"/>
      <c r="I121" s="27"/>
      <c r="J121" s="46">
        <v>341078.92</v>
      </c>
      <c r="K121" s="37"/>
      <c r="L121" s="46">
        <v>356872.76</v>
      </c>
      <c r="M121" s="37"/>
    </row>
    <row r="122" spans="3:13" ht="14.45" customHeight="1" thickBot="1">
      <c r="C122" s="52" t="s">
        <v>82</v>
      </c>
      <c r="D122" s="53"/>
      <c r="E122" s="53"/>
      <c r="F122" s="53"/>
      <c r="G122" s="53"/>
      <c r="H122" s="53"/>
      <c r="I122" s="53"/>
      <c r="J122" s="54">
        <f>-J121</f>
        <v>-341078.92</v>
      </c>
      <c r="K122" s="55"/>
      <c r="L122" s="54">
        <f>-L121</f>
        <v>-356872.76</v>
      </c>
      <c r="M122" s="55"/>
    </row>
    <row r="123" spans="3:13" ht="15.75" thickTop="1">
      <c r="C123" s="42" t="s">
        <v>0</v>
      </c>
      <c r="D123" s="27"/>
      <c r="E123" s="27"/>
      <c r="F123" s="27"/>
      <c r="G123" s="27"/>
      <c r="H123" s="27"/>
      <c r="I123" s="27"/>
      <c r="J123" s="43" t="s">
        <v>0</v>
      </c>
      <c r="K123" s="29"/>
      <c r="L123" s="43" t="s">
        <v>0</v>
      </c>
      <c r="M123" s="29"/>
    </row>
    <row r="124" spans="3:13" ht="14.45" customHeight="1" thickBot="1">
      <c r="C124" s="52" t="s">
        <v>83</v>
      </c>
      <c r="D124" s="63"/>
      <c r="E124" s="63"/>
      <c r="F124" s="63"/>
      <c r="G124" s="63"/>
      <c r="H124" s="63"/>
      <c r="I124" s="63"/>
      <c r="J124" s="54">
        <f>SUM(J105+J118+J122)</f>
        <v>568727.90999999689</v>
      </c>
      <c r="K124" s="64"/>
      <c r="L124" s="54">
        <f>SUM(L105+L118+L122)</f>
        <v>974732.35999999894</v>
      </c>
      <c r="M124" s="64"/>
    </row>
    <row r="125" spans="3:13" ht="14.45" customHeight="1" thickTop="1">
      <c r="C125" s="2"/>
      <c r="D125" s="3"/>
      <c r="E125" s="3"/>
      <c r="F125" s="3"/>
      <c r="G125" s="3"/>
      <c r="H125" s="3"/>
      <c r="I125" s="3"/>
      <c r="J125" s="11"/>
      <c r="K125" s="8"/>
      <c r="L125" s="11"/>
      <c r="M125" s="8"/>
    </row>
    <row r="126" spans="3:13" ht="15" customHeight="1">
      <c r="C126" s="61" t="s">
        <v>84</v>
      </c>
      <c r="D126" s="62"/>
      <c r="E126" s="62"/>
      <c r="F126" s="62"/>
      <c r="G126" s="62"/>
      <c r="H126" s="62"/>
      <c r="I126" s="62"/>
      <c r="J126" s="82" t="s">
        <v>168</v>
      </c>
      <c r="K126" s="83"/>
      <c r="L126" s="82" t="s">
        <v>163</v>
      </c>
      <c r="M126" s="83"/>
    </row>
    <row r="127" spans="3:13" ht="4.5" customHeight="1">
      <c r="C127" s="42" t="s">
        <v>0</v>
      </c>
      <c r="D127" s="27"/>
      <c r="E127" s="27"/>
      <c r="F127" s="27"/>
      <c r="G127" s="27"/>
      <c r="H127" s="27"/>
      <c r="I127" s="27"/>
      <c r="J127" s="43" t="s">
        <v>0</v>
      </c>
      <c r="K127" s="29"/>
      <c r="L127" s="43" t="s">
        <v>0</v>
      </c>
      <c r="M127" s="29"/>
    </row>
    <row r="128" spans="3:13">
      <c r="C128" s="59" t="s">
        <v>85</v>
      </c>
      <c r="D128" s="60"/>
      <c r="E128" s="60"/>
      <c r="F128" s="60"/>
      <c r="G128" s="60"/>
      <c r="H128" s="60"/>
      <c r="I128" s="60"/>
      <c r="J128" s="45" t="s">
        <v>0</v>
      </c>
      <c r="K128" s="29"/>
      <c r="L128" s="11" t="s">
        <v>0</v>
      </c>
      <c r="M128" s="7"/>
    </row>
    <row r="129" spans="3:13" ht="6" customHeight="1">
      <c r="C129" s="42" t="s">
        <v>0</v>
      </c>
      <c r="D129" s="27"/>
      <c r="E129" s="27"/>
      <c r="F129" s="27"/>
      <c r="G129" s="27"/>
      <c r="H129" s="27"/>
      <c r="I129" s="27"/>
      <c r="J129" s="43" t="s">
        <v>0</v>
      </c>
      <c r="K129" s="29"/>
      <c r="L129" s="12" t="s">
        <v>0</v>
      </c>
      <c r="M129" s="7"/>
    </row>
    <row r="130" spans="3:13" ht="12.75" customHeight="1">
      <c r="C130" s="40" t="s">
        <v>86</v>
      </c>
      <c r="D130" s="27"/>
      <c r="E130" s="27"/>
      <c r="F130" s="27"/>
      <c r="G130" s="27"/>
      <c r="H130" s="27"/>
      <c r="I130" s="27"/>
      <c r="J130" s="45" t="s">
        <v>0</v>
      </c>
      <c r="K130" s="29"/>
      <c r="L130" s="11" t="s">
        <v>0</v>
      </c>
      <c r="M130" s="7"/>
    </row>
    <row r="131" spans="3:13">
      <c r="C131" s="40" t="s">
        <v>87</v>
      </c>
      <c r="D131" s="27"/>
      <c r="E131" s="27"/>
      <c r="F131" s="27"/>
      <c r="G131" s="27"/>
      <c r="H131" s="27"/>
      <c r="I131" s="27"/>
      <c r="J131" s="45" t="s">
        <v>0</v>
      </c>
      <c r="K131" s="29"/>
      <c r="L131" s="11" t="s">
        <v>0</v>
      </c>
      <c r="M131" s="7"/>
    </row>
    <row r="132" spans="3:13">
      <c r="C132" s="42" t="s">
        <v>88</v>
      </c>
      <c r="D132" s="27"/>
      <c r="E132" s="27"/>
      <c r="F132" s="27"/>
      <c r="G132" s="27"/>
      <c r="H132" s="27"/>
      <c r="I132" s="27"/>
      <c r="J132" s="43">
        <v>4376477.79</v>
      </c>
      <c r="K132" s="29"/>
      <c r="L132" s="43">
        <v>4376477.79</v>
      </c>
      <c r="M132" s="29"/>
    </row>
    <row r="133" spans="3:13" ht="14.45" customHeight="1">
      <c r="C133" s="42" t="s">
        <v>89</v>
      </c>
      <c r="D133" s="27"/>
      <c r="E133" s="27"/>
      <c r="F133" s="27"/>
      <c r="G133" s="27"/>
      <c r="H133" s="27"/>
      <c r="I133" s="27"/>
      <c r="J133" s="46">
        <v>-620499.15</v>
      </c>
      <c r="K133" s="37"/>
      <c r="L133" s="46">
        <v>-496399.32</v>
      </c>
      <c r="M133" s="37"/>
    </row>
    <row r="134" spans="3:13" ht="14.45" customHeight="1" thickBot="1">
      <c r="C134" s="40" t="s">
        <v>90</v>
      </c>
      <c r="D134" s="27"/>
      <c r="E134" s="27"/>
      <c r="F134" s="27"/>
      <c r="G134" s="27"/>
      <c r="H134" s="27"/>
      <c r="I134" s="27"/>
      <c r="J134" s="57">
        <f>SUM(J132:K133)</f>
        <v>3755978.64</v>
      </c>
      <c r="K134" s="58"/>
      <c r="L134" s="57">
        <f>SUM(L132:M133)</f>
        <v>3880078.47</v>
      </c>
      <c r="M134" s="58"/>
    </row>
    <row r="135" spans="3:13" ht="14.45" customHeight="1" thickTop="1">
      <c r="C135" s="42" t="s">
        <v>91</v>
      </c>
      <c r="D135" s="27"/>
      <c r="E135" s="27"/>
      <c r="F135" s="27"/>
      <c r="G135" s="27"/>
      <c r="H135" s="27"/>
      <c r="I135" s="27"/>
      <c r="J135" s="43">
        <v>809499.99</v>
      </c>
      <c r="K135" s="29"/>
      <c r="L135" s="43">
        <v>796567.99</v>
      </c>
      <c r="M135" s="29"/>
    </row>
    <row r="136" spans="3:13" ht="14.45" customHeight="1">
      <c r="C136" s="42" t="s">
        <v>89</v>
      </c>
      <c r="D136" s="27"/>
      <c r="E136" s="27"/>
      <c r="F136" s="27"/>
      <c r="G136" s="27"/>
      <c r="H136" s="27"/>
      <c r="I136" s="27"/>
      <c r="J136" s="43">
        <v>-735691.28</v>
      </c>
      <c r="K136" s="29"/>
      <c r="L136" s="43">
        <v>-706869.08</v>
      </c>
      <c r="M136" s="29"/>
    </row>
    <row r="137" spans="3:13" ht="14.45" customHeight="1" thickBot="1">
      <c r="C137" s="40" t="s">
        <v>92</v>
      </c>
      <c r="D137" s="27"/>
      <c r="E137" s="27"/>
      <c r="F137" s="27"/>
      <c r="G137" s="27"/>
      <c r="H137" s="27"/>
      <c r="I137" s="27"/>
      <c r="J137" s="41">
        <f>SUM(J135:K136)</f>
        <v>73808.709999999963</v>
      </c>
      <c r="K137" s="39"/>
      <c r="L137" s="41">
        <f>SUM(L135:M136)</f>
        <v>89698.910000000033</v>
      </c>
      <c r="M137" s="39"/>
    </row>
    <row r="138" spans="3:13" ht="14.45" customHeight="1" thickTop="1">
      <c r="C138" s="42" t="s">
        <v>93</v>
      </c>
      <c r="D138" s="27"/>
      <c r="E138" s="27"/>
      <c r="F138" s="27"/>
      <c r="G138" s="27"/>
      <c r="H138" s="27"/>
      <c r="I138" s="27"/>
      <c r="J138" s="43">
        <v>1753619.81</v>
      </c>
      <c r="K138" s="29"/>
      <c r="L138" s="43">
        <v>1709671.88</v>
      </c>
      <c r="M138" s="29"/>
    </row>
    <row r="139" spans="3:13" ht="14.45" customHeight="1">
      <c r="C139" s="42" t="s">
        <v>89</v>
      </c>
      <c r="D139" s="27"/>
      <c r="E139" s="27"/>
      <c r="F139" s="27"/>
      <c r="G139" s="27"/>
      <c r="H139" s="27"/>
      <c r="I139" s="27"/>
      <c r="J139" s="46">
        <v>-1538072.63</v>
      </c>
      <c r="K139" s="37"/>
      <c r="L139" s="46">
        <v>-1496756.52</v>
      </c>
      <c r="M139" s="37"/>
    </row>
    <row r="140" spans="3:13" ht="14.45" customHeight="1" thickBot="1">
      <c r="C140" s="40" t="s">
        <v>94</v>
      </c>
      <c r="D140" s="27"/>
      <c r="E140" s="27"/>
      <c r="F140" s="27"/>
      <c r="G140" s="27"/>
      <c r="H140" s="27"/>
      <c r="I140" s="27"/>
      <c r="J140" s="41">
        <f>SUM(J138:K139)</f>
        <v>215547.18000000017</v>
      </c>
      <c r="K140" s="39"/>
      <c r="L140" s="41">
        <f>SUM(L138:M139)</f>
        <v>212915.35999999987</v>
      </c>
      <c r="M140" s="39"/>
    </row>
    <row r="141" spans="3:13" ht="15.75" thickTop="1">
      <c r="C141" s="42" t="s">
        <v>95</v>
      </c>
      <c r="D141" s="27"/>
      <c r="E141" s="27"/>
      <c r="F141" s="27"/>
      <c r="G141" s="27"/>
      <c r="H141" s="27"/>
      <c r="I141" s="27"/>
      <c r="J141" s="43">
        <v>206443.42</v>
      </c>
      <c r="K141" s="29"/>
      <c r="L141" s="43">
        <v>127452.35</v>
      </c>
      <c r="M141" s="29"/>
    </row>
    <row r="142" spans="3:13" ht="14.45" customHeight="1">
      <c r="C142" s="42" t="s">
        <v>89</v>
      </c>
      <c r="D142" s="27"/>
      <c r="E142" s="27"/>
      <c r="F142" s="27"/>
      <c r="G142" s="27"/>
      <c r="H142" s="27"/>
      <c r="I142" s="27"/>
      <c r="J142" s="46">
        <v>-34290.9</v>
      </c>
      <c r="K142" s="37"/>
      <c r="L142" s="46">
        <v>-21545.66</v>
      </c>
      <c r="M142" s="37"/>
    </row>
    <row r="143" spans="3:13" ht="14.45" customHeight="1" thickBot="1">
      <c r="C143" s="40" t="s">
        <v>96</v>
      </c>
      <c r="D143" s="27"/>
      <c r="E143" s="27"/>
      <c r="F143" s="27"/>
      <c r="G143" s="27"/>
      <c r="H143" s="27"/>
      <c r="I143" s="27"/>
      <c r="J143" s="41">
        <f>SUM(J141:K142)</f>
        <v>172152.52000000002</v>
      </c>
      <c r="K143" s="39"/>
      <c r="L143" s="41">
        <f>SUM(L141:M142)</f>
        <v>105906.69</v>
      </c>
      <c r="M143" s="39"/>
    </row>
    <row r="144" spans="3:13" ht="15.75" thickTop="1">
      <c r="C144" s="42" t="s">
        <v>97</v>
      </c>
      <c r="D144" s="27"/>
      <c r="E144" s="27"/>
      <c r="F144" s="27"/>
      <c r="G144" s="27"/>
      <c r="H144" s="27"/>
      <c r="I144" s="27"/>
      <c r="J144" s="43">
        <v>491248.04</v>
      </c>
      <c r="K144" s="29"/>
      <c r="L144" s="43">
        <v>491248.04</v>
      </c>
      <c r="M144" s="29"/>
    </row>
    <row r="145" spans="3:13" ht="14.45" customHeight="1">
      <c r="C145" s="42" t="s">
        <v>89</v>
      </c>
      <c r="D145" s="27"/>
      <c r="E145" s="27"/>
      <c r="F145" s="27"/>
      <c r="G145" s="27"/>
      <c r="H145" s="27"/>
      <c r="I145" s="27"/>
      <c r="J145" s="46">
        <v>-491248.04</v>
      </c>
      <c r="K145" s="37"/>
      <c r="L145" s="46">
        <v>-397253.44</v>
      </c>
      <c r="M145" s="37"/>
    </row>
    <row r="146" spans="3:13" ht="14.45" customHeight="1" thickBot="1">
      <c r="C146" s="40" t="s">
        <v>98</v>
      </c>
      <c r="D146" s="27"/>
      <c r="E146" s="27"/>
      <c r="F146" s="27"/>
      <c r="G146" s="27"/>
      <c r="H146" s="27"/>
      <c r="I146" s="27"/>
      <c r="J146" s="41">
        <f>SUM(J144:K145)</f>
        <v>0</v>
      </c>
      <c r="K146" s="39"/>
      <c r="L146" s="41">
        <f>SUM(L144:M145)</f>
        <v>93994.599999999977</v>
      </c>
      <c r="M146" s="39"/>
    </row>
    <row r="147" spans="3:13" ht="15.75" thickTop="1">
      <c r="C147" s="42" t="s">
        <v>99</v>
      </c>
      <c r="D147" s="27"/>
      <c r="E147" s="27"/>
      <c r="F147" s="27"/>
      <c r="G147" s="27"/>
      <c r="H147" s="27"/>
      <c r="I147" s="27"/>
      <c r="J147" s="43">
        <v>72607.27</v>
      </c>
      <c r="K147" s="29"/>
      <c r="L147" s="43">
        <v>72607.27</v>
      </c>
      <c r="M147" s="29"/>
    </row>
    <row r="148" spans="3:13">
      <c r="C148" s="42" t="s">
        <v>89</v>
      </c>
      <c r="D148" s="27"/>
      <c r="E148" s="27"/>
      <c r="F148" s="27"/>
      <c r="G148" s="27"/>
      <c r="H148" s="27"/>
      <c r="I148" s="27"/>
      <c r="J148" s="46">
        <v>-72607.27</v>
      </c>
      <c r="K148" s="37"/>
      <c r="L148" s="46">
        <v>-72607.27</v>
      </c>
      <c r="M148" s="37"/>
    </row>
    <row r="149" spans="3:13" s="5" customFormat="1">
      <c r="C149" s="47" t="s">
        <v>165</v>
      </c>
      <c r="D149" s="27"/>
      <c r="E149" s="27"/>
      <c r="F149" s="27"/>
      <c r="G149" s="27"/>
      <c r="H149" s="27"/>
      <c r="I149" s="27"/>
      <c r="J149" s="12"/>
      <c r="K149" s="15">
        <f>SUM(J147:K148)</f>
        <v>0</v>
      </c>
      <c r="L149" s="75">
        <f>SUM(L147:M148)</f>
        <v>0</v>
      </c>
      <c r="M149" s="75"/>
    </row>
    <row r="150" spans="3:13" s="5" customFormat="1" ht="11.25" customHeight="1">
      <c r="C150" s="6"/>
      <c r="J150" s="12"/>
      <c r="K150" s="7"/>
      <c r="L150" s="12"/>
      <c r="M150" s="7"/>
    </row>
    <row r="151" spans="3:13" ht="14.45" customHeight="1" thickBot="1">
      <c r="C151" s="40" t="s">
        <v>100</v>
      </c>
      <c r="D151" s="27"/>
      <c r="E151" s="27"/>
      <c r="F151" s="27"/>
      <c r="G151" s="27"/>
      <c r="H151" s="27"/>
      <c r="I151" s="27"/>
      <c r="J151" s="41">
        <f>SUM(J134+J137+J140+J143+J146)</f>
        <v>4217487.0500000007</v>
      </c>
      <c r="K151" s="39"/>
      <c r="L151" s="41">
        <f>SUM(L134+L137+L140+L143+L146)</f>
        <v>4382594.03</v>
      </c>
      <c r="M151" s="39"/>
    </row>
    <row r="152" spans="3:13" ht="12" customHeight="1" thickTop="1">
      <c r="C152" s="42" t="s">
        <v>0</v>
      </c>
      <c r="D152" s="27"/>
      <c r="E152" s="27"/>
      <c r="F152" s="27"/>
      <c r="G152" s="27"/>
      <c r="H152" s="27"/>
      <c r="I152" s="27"/>
      <c r="J152" s="43" t="s">
        <v>0</v>
      </c>
      <c r="K152" s="29"/>
      <c r="L152" s="43" t="s">
        <v>0</v>
      </c>
      <c r="M152" s="29"/>
    </row>
    <row r="153" spans="3:13">
      <c r="C153" s="40" t="s">
        <v>101</v>
      </c>
      <c r="D153" s="27"/>
      <c r="E153" s="27"/>
      <c r="F153" s="27"/>
      <c r="G153" s="27"/>
      <c r="H153" s="27"/>
      <c r="I153" s="27"/>
      <c r="J153" s="45" t="s">
        <v>0</v>
      </c>
      <c r="K153" s="29"/>
      <c r="L153" s="45" t="s">
        <v>0</v>
      </c>
      <c r="M153" s="29"/>
    </row>
    <row r="154" spans="3:13">
      <c r="C154" s="42" t="s">
        <v>102</v>
      </c>
      <c r="D154" s="27"/>
      <c r="E154" s="27"/>
      <c r="F154" s="27"/>
      <c r="G154" s="27"/>
      <c r="H154" s="27"/>
      <c r="I154" s="27"/>
      <c r="J154" s="43">
        <v>96801.18</v>
      </c>
      <c r="K154" s="29"/>
      <c r="L154" s="43">
        <v>96801.18</v>
      </c>
      <c r="M154" s="29"/>
    </row>
    <row r="155" spans="3:13" ht="14.45" customHeight="1">
      <c r="C155" s="42" t="s">
        <v>89</v>
      </c>
      <c r="D155" s="27"/>
      <c r="E155" s="27"/>
      <c r="F155" s="27"/>
      <c r="G155" s="27"/>
      <c r="H155" s="27"/>
      <c r="I155" s="27"/>
      <c r="J155" s="46">
        <v>-88497.42</v>
      </c>
      <c r="K155" s="37"/>
      <c r="L155" s="46">
        <v>-80196.14</v>
      </c>
      <c r="M155" s="37"/>
    </row>
    <row r="156" spans="3:13" ht="14.45" customHeight="1" thickBot="1">
      <c r="C156" s="40" t="s">
        <v>103</v>
      </c>
      <c r="D156" s="27"/>
      <c r="E156" s="27"/>
      <c r="F156" s="27"/>
      <c r="G156" s="27"/>
      <c r="H156" s="27"/>
      <c r="I156" s="27"/>
      <c r="J156" s="57">
        <f>SUM(J154:K155)</f>
        <v>8303.7599999999948</v>
      </c>
      <c r="K156" s="58"/>
      <c r="L156" s="57">
        <f>SUM(L154:M155)</f>
        <v>16605.039999999994</v>
      </c>
      <c r="M156" s="58"/>
    </row>
    <row r="157" spans="3:13" ht="14.45" customHeight="1" thickTop="1">
      <c r="C157" s="2"/>
      <c r="J157" s="11"/>
      <c r="K157" s="7"/>
      <c r="L157" s="11"/>
      <c r="M157" s="7"/>
    </row>
    <row r="158" spans="3:13" ht="14.45" customHeight="1" thickBot="1">
      <c r="C158" s="40" t="s">
        <v>104</v>
      </c>
      <c r="D158" s="27"/>
      <c r="E158" s="27"/>
      <c r="F158" s="27"/>
      <c r="G158" s="27"/>
      <c r="H158" s="27"/>
      <c r="I158" s="27"/>
      <c r="J158" s="41">
        <f>SUM(J156)</f>
        <v>8303.7599999999948</v>
      </c>
      <c r="K158" s="39"/>
      <c r="L158" s="41">
        <f>SUM(L156)</f>
        <v>16605.039999999994</v>
      </c>
      <c r="M158" s="39"/>
    </row>
    <row r="159" spans="3:13" ht="15.75" thickTop="1">
      <c r="C159" s="42" t="s">
        <v>0</v>
      </c>
      <c r="D159" s="27"/>
      <c r="E159" s="27"/>
      <c r="F159" s="27"/>
      <c r="G159" s="27"/>
      <c r="H159" s="27"/>
      <c r="I159" s="27"/>
      <c r="J159" s="43" t="s">
        <v>0</v>
      </c>
      <c r="K159" s="29"/>
      <c r="L159" s="43" t="s">
        <v>0</v>
      </c>
      <c r="M159" s="29"/>
    </row>
    <row r="160" spans="3:13">
      <c r="C160" s="40" t="s">
        <v>105</v>
      </c>
      <c r="D160" s="27"/>
      <c r="E160" s="27"/>
      <c r="F160" s="27"/>
      <c r="G160" s="27"/>
      <c r="H160" s="27"/>
      <c r="I160" s="27"/>
      <c r="J160" s="45" t="s">
        <v>0</v>
      </c>
      <c r="K160" s="29"/>
      <c r="L160" s="45" t="s">
        <v>0</v>
      </c>
      <c r="M160" s="29"/>
    </row>
    <row r="161" spans="3:13" s="16" customFormat="1">
      <c r="C161" s="42" t="s">
        <v>111</v>
      </c>
      <c r="D161" s="27"/>
      <c r="E161" s="27"/>
      <c r="F161" s="27"/>
      <c r="G161" s="27"/>
      <c r="H161" s="27"/>
      <c r="I161" s="27"/>
      <c r="J161" s="43">
        <v>3033076.26</v>
      </c>
      <c r="K161" s="29"/>
      <c r="L161" s="43">
        <v>4168459.35</v>
      </c>
      <c r="M161" s="29"/>
    </row>
    <row r="162" spans="3:13" s="16" customFormat="1">
      <c r="C162" s="42" t="s">
        <v>112</v>
      </c>
      <c r="D162" s="27"/>
      <c r="E162" s="27"/>
      <c r="F162" s="27"/>
      <c r="G162" s="27"/>
      <c r="H162" s="27"/>
      <c r="I162" s="27"/>
      <c r="J162" s="43">
        <v>-1641482.6</v>
      </c>
      <c r="K162" s="29"/>
      <c r="L162" s="43">
        <v>-1407264.98</v>
      </c>
      <c r="M162" s="29"/>
    </row>
    <row r="163" spans="3:13" s="16" customFormat="1" ht="15" customHeight="1">
      <c r="C163" s="42" t="s">
        <v>117</v>
      </c>
      <c r="D163" s="27"/>
      <c r="E163" s="27"/>
      <c r="F163" s="27"/>
      <c r="G163" s="27"/>
      <c r="H163" s="27"/>
      <c r="I163" s="27"/>
      <c r="J163" s="43">
        <v>3030642.15</v>
      </c>
      <c r="K163" s="29"/>
      <c r="L163" s="43">
        <v>3206811.71</v>
      </c>
      <c r="M163" s="29"/>
    </row>
    <row r="164" spans="3:13" ht="14.45" customHeight="1">
      <c r="C164" s="42" t="s">
        <v>106</v>
      </c>
      <c r="D164" s="27"/>
      <c r="E164" s="27"/>
      <c r="F164" s="27"/>
      <c r="G164" s="27"/>
      <c r="H164" s="27"/>
      <c r="I164" s="27"/>
      <c r="J164" s="46">
        <v>6161.76</v>
      </c>
      <c r="K164" s="37"/>
      <c r="L164" s="46">
        <v>5641.76</v>
      </c>
      <c r="M164" s="37"/>
    </row>
    <row r="165" spans="3:13" ht="14.45" customHeight="1" thickBot="1">
      <c r="C165" s="47" t="s">
        <v>107</v>
      </c>
      <c r="D165" s="27"/>
      <c r="E165" s="27"/>
      <c r="F165" s="27"/>
      <c r="G165" s="27"/>
      <c r="H165" s="27"/>
      <c r="I165" s="27"/>
      <c r="J165" s="41">
        <f>SUM(J161:K164)</f>
        <v>4428397.5699999994</v>
      </c>
      <c r="K165" s="39"/>
      <c r="L165" s="41">
        <f>SUM(L161:M164)</f>
        <v>5973647.8399999999</v>
      </c>
      <c r="M165" s="39"/>
    </row>
    <row r="166" spans="3:13" ht="15.75" thickTop="1">
      <c r="C166" s="42" t="s">
        <v>0</v>
      </c>
      <c r="D166" s="27"/>
      <c r="E166" s="27"/>
      <c r="F166" s="27"/>
      <c r="G166" s="27"/>
      <c r="H166" s="27"/>
      <c r="I166" s="27"/>
      <c r="J166" s="43" t="s">
        <v>0</v>
      </c>
      <c r="K166" s="29"/>
      <c r="L166" s="43" t="s">
        <v>0</v>
      </c>
      <c r="M166" s="29"/>
    </row>
    <row r="167" spans="3:13" ht="14.45" customHeight="1" thickBot="1">
      <c r="C167" s="52" t="s">
        <v>108</v>
      </c>
      <c r="D167" s="53"/>
      <c r="E167" s="53"/>
      <c r="F167" s="53"/>
      <c r="G167" s="53"/>
      <c r="H167" s="53"/>
      <c r="I167" s="53"/>
      <c r="J167" s="54">
        <f>SUM(J151+J158+J165)</f>
        <v>8654188.379999999</v>
      </c>
      <c r="K167" s="55"/>
      <c r="L167" s="54">
        <f>SUM(L151+L158+L165)</f>
        <v>10372846.91</v>
      </c>
      <c r="M167" s="55"/>
    </row>
    <row r="168" spans="3:13" ht="11.45" customHeight="1" thickTop="1">
      <c r="C168" s="42" t="s">
        <v>0</v>
      </c>
      <c r="D168" s="27"/>
      <c r="E168" s="27"/>
      <c r="F168" s="27"/>
      <c r="G168" s="27"/>
      <c r="H168" s="27"/>
      <c r="I168" s="27"/>
      <c r="J168" s="43" t="s">
        <v>0</v>
      </c>
      <c r="K168" s="29"/>
      <c r="L168" s="43" t="s">
        <v>0</v>
      </c>
      <c r="M168" s="29"/>
    </row>
    <row r="169" spans="3:13">
      <c r="C169" s="40" t="s">
        <v>109</v>
      </c>
      <c r="D169" s="27"/>
      <c r="E169" s="27"/>
      <c r="F169" s="27"/>
      <c r="G169" s="27"/>
      <c r="H169" s="27"/>
      <c r="I169" s="27"/>
      <c r="J169" s="45" t="s">
        <v>0</v>
      </c>
      <c r="K169" s="29"/>
      <c r="L169" s="45" t="s">
        <v>0</v>
      </c>
      <c r="M169" s="29"/>
    </row>
    <row r="170" spans="3:13">
      <c r="C170" s="40" t="s">
        <v>110</v>
      </c>
      <c r="D170" s="27"/>
      <c r="E170" s="27"/>
      <c r="F170" s="27"/>
      <c r="G170" s="27"/>
      <c r="H170" s="27"/>
      <c r="I170" s="27"/>
      <c r="J170" s="45" t="s">
        <v>0</v>
      </c>
      <c r="K170" s="29"/>
      <c r="L170" s="45" t="s">
        <v>0</v>
      </c>
      <c r="M170" s="29"/>
    </row>
    <row r="171" spans="3:13" ht="14.45" customHeight="1">
      <c r="C171" s="42" t="s">
        <v>169</v>
      </c>
      <c r="D171" s="27"/>
      <c r="E171" s="27"/>
      <c r="F171" s="27"/>
      <c r="G171" s="27"/>
      <c r="H171" s="27"/>
      <c r="I171" s="27"/>
      <c r="J171" s="43">
        <v>1301657.7</v>
      </c>
      <c r="K171" s="29"/>
      <c r="L171" s="43"/>
      <c r="M171" s="29"/>
    </row>
    <row r="172" spans="3:13" ht="14.45" customHeight="1">
      <c r="C172" s="42" t="s">
        <v>112</v>
      </c>
      <c r="D172" s="27"/>
      <c r="E172" s="27"/>
      <c r="F172" s="27"/>
      <c r="G172" s="27"/>
      <c r="H172" s="27"/>
      <c r="I172" s="27"/>
      <c r="J172" s="43">
        <v>-123758.12</v>
      </c>
      <c r="K172" s="29"/>
      <c r="L172" s="43"/>
      <c r="M172" s="29"/>
    </row>
    <row r="173" spans="3:13" ht="14.45" customHeight="1">
      <c r="C173" s="42" t="s">
        <v>113</v>
      </c>
      <c r="D173" s="27"/>
      <c r="E173" s="27"/>
      <c r="F173" s="27"/>
      <c r="G173" s="27"/>
      <c r="H173" s="27"/>
      <c r="I173" s="27"/>
      <c r="J173" s="43">
        <v>479538.11</v>
      </c>
      <c r="K173" s="29"/>
      <c r="L173" s="43">
        <v>556664.91</v>
      </c>
      <c r="M173" s="29"/>
    </row>
    <row r="174" spans="3:13" s="5" customFormat="1" ht="14.45" customHeight="1">
      <c r="C174" s="44" t="s">
        <v>166</v>
      </c>
      <c r="D174" s="27"/>
      <c r="E174" s="27"/>
      <c r="F174" s="27"/>
      <c r="G174" s="27"/>
      <c r="H174" s="27"/>
      <c r="I174" s="27"/>
      <c r="J174" s="12"/>
      <c r="K174" s="13">
        <v>662120.62</v>
      </c>
      <c r="L174" s="77">
        <v>58931.199999999997</v>
      </c>
      <c r="M174" s="77"/>
    </row>
    <row r="175" spans="3:13" ht="14.45" customHeight="1">
      <c r="C175" s="42" t="s">
        <v>114</v>
      </c>
      <c r="D175" s="27"/>
      <c r="E175" s="27"/>
      <c r="F175" s="27"/>
      <c r="G175" s="27"/>
      <c r="H175" s="27"/>
      <c r="I175" s="27"/>
      <c r="J175" s="43">
        <v>1486.2</v>
      </c>
      <c r="K175" s="29"/>
      <c r="L175" s="43">
        <v>1914.16</v>
      </c>
      <c r="M175" s="29"/>
    </row>
    <row r="176" spans="3:13">
      <c r="C176" s="42" t="s">
        <v>115</v>
      </c>
      <c r="D176" s="27"/>
      <c r="E176" s="27"/>
      <c r="F176" s="27"/>
      <c r="G176" s="27"/>
      <c r="H176" s="27"/>
      <c r="I176" s="27"/>
      <c r="J176" s="43">
        <v>5439.48</v>
      </c>
      <c r="K176" s="29"/>
      <c r="L176" s="43">
        <v>5439.48</v>
      </c>
      <c r="M176" s="29"/>
    </row>
    <row r="177" spans="3:13">
      <c r="C177" s="42" t="s">
        <v>116</v>
      </c>
      <c r="D177" s="27"/>
      <c r="E177" s="27"/>
      <c r="F177" s="27"/>
      <c r="G177" s="27"/>
      <c r="H177" s="27"/>
      <c r="I177" s="27"/>
      <c r="J177" s="43">
        <v>1943.19</v>
      </c>
      <c r="K177" s="29"/>
      <c r="L177" s="43">
        <v>1943.19</v>
      </c>
      <c r="M177" s="29"/>
    </row>
    <row r="178" spans="3:13" s="16" customFormat="1" ht="14.45" customHeight="1">
      <c r="C178" s="42" t="s">
        <v>170</v>
      </c>
      <c r="D178" s="27"/>
      <c r="E178" s="27"/>
      <c r="F178" s="27"/>
      <c r="G178" s="27"/>
      <c r="H178" s="27"/>
      <c r="I178" s="27"/>
      <c r="J178" s="17"/>
      <c r="K178" s="13">
        <v>4759</v>
      </c>
      <c r="L178" s="17"/>
      <c r="M178" s="18"/>
    </row>
    <row r="179" spans="3:13">
      <c r="C179" s="42" t="s">
        <v>118</v>
      </c>
      <c r="D179" s="27"/>
      <c r="E179" s="27"/>
      <c r="F179" s="27"/>
      <c r="G179" s="27"/>
      <c r="H179" s="27"/>
      <c r="I179" s="27"/>
      <c r="J179" s="46">
        <v>1388.98</v>
      </c>
      <c r="K179" s="37"/>
      <c r="L179" s="46">
        <v>3349.11</v>
      </c>
      <c r="M179" s="37"/>
    </row>
    <row r="180" spans="3:13" ht="14.45" customHeight="1" thickBot="1">
      <c r="C180" s="40" t="s">
        <v>119</v>
      </c>
      <c r="D180" s="27"/>
      <c r="E180" s="27"/>
      <c r="F180" s="27"/>
      <c r="G180" s="27"/>
      <c r="H180" s="27"/>
      <c r="I180" s="27"/>
      <c r="J180" s="41">
        <f>SUM(J171:K179)</f>
        <v>2334575.16</v>
      </c>
      <c r="K180" s="39"/>
      <c r="L180" s="41">
        <f>SUM(L173:M179)</f>
        <v>628242.04999999993</v>
      </c>
      <c r="M180" s="39"/>
    </row>
    <row r="181" spans="3:13" ht="12.75" customHeight="1" thickTop="1">
      <c r="C181" s="42" t="s">
        <v>0</v>
      </c>
      <c r="D181" s="27"/>
      <c r="E181" s="27"/>
      <c r="F181" s="27"/>
      <c r="G181" s="27"/>
      <c r="H181" s="27"/>
      <c r="I181" s="27"/>
      <c r="J181" s="82" t="s">
        <v>168</v>
      </c>
      <c r="K181" s="83"/>
      <c r="L181" s="82" t="s">
        <v>163</v>
      </c>
      <c r="M181" s="83"/>
    </row>
    <row r="182" spans="3:13">
      <c r="C182" s="40" t="s">
        <v>120</v>
      </c>
      <c r="D182" s="27"/>
      <c r="E182" s="27"/>
      <c r="F182" s="27"/>
      <c r="G182" s="27"/>
      <c r="H182" s="27"/>
      <c r="I182" s="27"/>
      <c r="J182" s="45" t="s">
        <v>0</v>
      </c>
      <c r="K182" s="29"/>
      <c r="L182" s="45" t="s">
        <v>0</v>
      </c>
      <c r="M182" s="29"/>
    </row>
    <row r="183" spans="3:13" ht="14.45" customHeight="1">
      <c r="C183" s="42" t="s">
        <v>121</v>
      </c>
      <c r="D183" s="27"/>
      <c r="E183" s="27"/>
      <c r="F183" s="27"/>
      <c r="G183" s="27"/>
      <c r="H183" s="27"/>
      <c r="I183" s="27"/>
      <c r="J183" s="43">
        <v>3126635.84</v>
      </c>
      <c r="K183" s="29"/>
      <c r="L183" s="43">
        <v>2556098.37</v>
      </c>
      <c r="M183" s="29"/>
    </row>
    <row r="184" spans="3:13" ht="14.45" customHeight="1">
      <c r="C184" s="42" t="s">
        <v>122</v>
      </c>
      <c r="D184" s="27"/>
      <c r="E184" s="27"/>
      <c r="F184" s="27"/>
      <c r="G184" s="27"/>
      <c r="H184" s="27"/>
      <c r="I184" s="27"/>
      <c r="J184" s="46">
        <v>18710.310000000001</v>
      </c>
      <c r="K184" s="37"/>
      <c r="L184" s="46">
        <v>18488.509999999998</v>
      </c>
      <c r="M184" s="37"/>
    </row>
    <row r="185" spans="3:13" ht="14.45" customHeight="1" thickBot="1">
      <c r="C185" s="40" t="s">
        <v>123</v>
      </c>
      <c r="D185" s="27"/>
      <c r="E185" s="27"/>
      <c r="F185" s="27"/>
      <c r="G185" s="27"/>
      <c r="H185" s="27"/>
      <c r="I185" s="27"/>
      <c r="J185" s="41">
        <f>SUM(J183:K184)</f>
        <v>3145346.15</v>
      </c>
      <c r="K185" s="39"/>
      <c r="L185" s="41">
        <f>SUM(L183:M184)</f>
        <v>2574586.8799999999</v>
      </c>
      <c r="M185" s="39"/>
    </row>
    <row r="186" spans="3:13" ht="7.5" customHeight="1" thickTop="1">
      <c r="C186" s="42" t="s">
        <v>0</v>
      </c>
      <c r="D186" s="27"/>
      <c r="E186" s="27"/>
      <c r="F186" s="27"/>
      <c r="G186" s="27"/>
      <c r="H186" s="27"/>
      <c r="I186" s="27"/>
      <c r="J186" s="43" t="s">
        <v>0</v>
      </c>
      <c r="K186" s="29"/>
      <c r="L186" s="43" t="s">
        <v>0</v>
      </c>
      <c r="M186" s="29"/>
    </row>
    <row r="187" spans="3:13" ht="14.45" customHeight="1">
      <c r="C187" s="42" t="s">
        <v>124</v>
      </c>
      <c r="D187" s="27"/>
      <c r="E187" s="27"/>
      <c r="F187" s="27"/>
      <c r="G187" s="27"/>
      <c r="H187" s="27"/>
      <c r="I187" s="27"/>
      <c r="J187" s="43">
        <v>224.99</v>
      </c>
      <c r="K187" s="29"/>
      <c r="L187" s="43" t="s">
        <v>0</v>
      </c>
      <c r="M187" s="29"/>
    </row>
    <row r="188" spans="3:13" ht="14.45" customHeight="1">
      <c r="C188" s="42" t="s">
        <v>125</v>
      </c>
      <c r="D188" s="27"/>
      <c r="E188" s="27"/>
      <c r="F188" s="27"/>
      <c r="G188" s="27"/>
      <c r="H188" s="27"/>
      <c r="I188" s="27"/>
      <c r="J188" s="46">
        <v>6915.3</v>
      </c>
      <c r="K188" s="37"/>
      <c r="L188" s="46">
        <v>7814</v>
      </c>
      <c r="M188" s="37"/>
    </row>
    <row r="189" spans="3:13" ht="14.45" customHeight="1" thickBot="1">
      <c r="C189" s="40" t="s">
        <v>126</v>
      </c>
      <c r="D189" s="27"/>
      <c r="E189" s="27"/>
      <c r="F189" s="27"/>
      <c r="G189" s="27"/>
      <c r="H189" s="27"/>
      <c r="I189" s="27"/>
      <c r="J189" s="41">
        <f>SUM(J187:K188)</f>
        <v>7140.29</v>
      </c>
      <c r="K189" s="39"/>
      <c r="L189" s="41">
        <f>SUM(L188)</f>
        <v>7814</v>
      </c>
      <c r="M189" s="39"/>
    </row>
    <row r="190" spans="3:13" ht="10.15" customHeight="1" thickTop="1">
      <c r="C190" s="42" t="s">
        <v>0</v>
      </c>
      <c r="D190" s="27"/>
      <c r="E190" s="27"/>
      <c r="F190" s="27"/>
      <c r="G190" s="27"/>
      <c r="H190" s="27"/>
      <c r="I190" s="27"/>
      <c r="J190" s="43" t="s">
        <v>0</v>
      </c>
      <c r="K190" s="29"/>
      <c r="L190" s="43" t="s">
        <v>0</v>
      </c>
      <c r="M190" s="29"/>
    </row>
    <row r="191" spans="3:13" ht="14.45" customHeight="1" thickBot="1">
      <c r="C191" s="65" t="s">
        <v>155</v>
      </c>
      <c r="D191" s="53"/>
      <c r="E191" s="53"/>
      <c r="F191" s="53"/>
      <c r="G191" s="53"/>
      <c r="H191" s="53"/>
      <c r="I191" s="53"/>
      <c r="J191" s="54">
        <f>SUM(J180+J185+J189)</f>
        <v>5487061.6000000006</v>
      </c>
      <c r="K191" s="55"/>
      <c r="L191" s="54">
        <f>SUM(L180+L185+L189)</f>
        <v>3210642.9299999997</v>
      </c>
      <c r="M191" s="55"/>
    </row>
    <row r="192" spans="3:13" ht="14.45" customHeight="1" thickTop="1">
      <c r="C192" s="2"/>
      <c r="J192" s="11"/>
      <c r="K192" s="7"/>
      <c r="L192" s="11"/>
      <c r="M192" s="7"/>
    </row>
    <row r="193" spans="3:13" ht="14.45" customHeight="1" thickBot="1">
      <c r="C193" s="52" t="s">
        <v>127</v>
      </c>
      <c r="D193" s="53"/>
      <c r="E193" s="53"/>
      <c r="F193" s="53"/>
      <c r="G193" s="53"/>
      <c r="H193" s="53"/>
      <c r="I193" s="53"/>
      <c r="J193" s="54">
        <f>SUM(J191+J167)</f>
        <v>14141249.98</v>
      </c>
      <c r="K193" s="55"/>
      <c r="L193" s="54">
        <f>SUM(L191+L167)</f>
        <v>13583489.84</v>
      </c>
      <c r="M193" s="55"/>
    </row>
    <row r="194" spans="3:13" ht="7.5" customHeight="1" thickTop="1">
      <c r="C194" s="42" t="s">
        <v>0</v>
      </c>
      <c r="D194" s="27"/>
      <c r="E194" s="27"/>
      <c r="F194" s="27"/>
      <c r="G194" s="27"/>
      <c r="H194" s="27"/>
      <c r="I194" s="27"/>
      <c r="J194" s="43" t="s">
        <v>0</v>
      </c>
      <c r="K194" s="29"/>
      <c r="L194" s="43" t="s">
        <v>0</v>
      </c>
      <c r="M194" s="29"/>
    </row>
    <row r="195" spans="3:13">
      <c r="C195" s="66" t="s">
        <v>128</v>
      </c>
      <c r="D195" s="67"/>
      <c r="E195" s="67"/>
      <c r="F195" s="67"/>
      <c r="G195" s="67"/>
      <c r="H195" s="67"/>
      <c r="I195" s="67"/>
      <c r="J195" s="45" t="s">
        <v>0</v>
      </c>
      <c r="K195" s="29"/>
      <c r="L195" s="45" t="s">
        <v>0</v>
      </c>
      <c r="M195" s="29"/>
    </row>
    <row r="196" spans="3:13">
      <c r="C196" s="40" t="s">
        <v>129</v>
      </c>
      <c r="D196" s="27"/>
      <c r="E196" s="27"/>
      <c r="F196" s="27"/>
      <c r="G196" s="27"/>
      <c r="H196" s="27"/>
      <c r="I196" s="27"/>
      <c r="J196" s="45" t="s">
        <v>0</v>
      </c>
      <c r="K196" s="29"/>
      <c r="L196" s="45" t="s">
        <v>0</v>
      </c>
      <c r="M196" s="29"/>
    </row>
    <row r="197" spans="3:13" ht="14.45" customHeight="1">
      <c r="C197" s="42" t="s">
        <v>130</v>
      </c>
      <c r="D197" s="27"/>
      <c r="E197" s="27"/>
      <c r="F197" s="27"/>
      <c r="G197" s="27"/>
      <c r="H197" s="27"/>
      <c r="I197" s="27"/>
      <c r="J197" s="46">
        <v>-1419624.95</v>
      </c>
      <c r="K197" s="37"/>
      <c r="L197" s="46">
        <v>-1048241.5</v>
      </c>
      <c r="M197" s="37"/>
    </row>
    <row r="198" spans="3:13" ht="14.45" customHeight="1" thickBot="1">
      <c r="C198" s="40" t="s">
        <v>131</v>
      </c>
      <c r="D198" s="27"/>
      <c r="E198" s="27"/>
      <c r="F198" s="27"/>
      <c r="G198" s="27"/>
      <c r="H198" s="27"/>
      <c r="I198" s="27"/>
      <c r="J198" s="41">
        <f>SUM(J197)</f>
        <v>-1419624.95</v>
      </c>
      <c r="K198" s="39"/>
      <c r="L198" s="41">
        <f>SUM(L197)</f>
        <v>-1048241.5</v>
      </c>
      <c r="M198" s="39"/>
    </row>
    <row r="199" spans="3:13" ht="9.75" customHeight="1" thickTop="1">
      <c r="C199" s="42" t="s">
        <v>0</v>
      </c>
      <c r="D199" s="27"/>
      <c r="E199" s="27"/>
      <c r="F199" s="27"/>
      <c r="G199" s="27"/>
      <c r="H199" s="27"/>
      <c r="I199" s="27"/>
      <c r="J199" s="43" t="s">
        <v>0</v>
      </c>
      <c r="K199" s="29"/>
      <c r="L199" s="43" t="s">
        <v>0</v>
      </c>
      <c r="M199" s="29"/>
    </row>
    <row r="200" spans="3:13">
      <c r="C200" s="40" t="s">
        <v>132</v>
      </c>
      <c r="D200" s="27"/>
      <c r="E200" s="27"/>
      <c r="F200" s="27"/>
      <c r="G200" s="27"/>
      <c r="H200" s="27"/>
      <c r="I200" s="27"/>
      <c r="J200" s="45" t="s">
        <v>0</v>
      </c>
      <c r="K200" s="29"/>
      <c r="L200" s="45" t="s">
        <v>0</v>
      </c>
      <c r="M200" s="29"/>
    </row>
    <row r="201" spans="3:13" ht="14.45" customHeight="1">
      <c r="C201" s="42" t="s">
        <v>133</v>
      </c>
      <c r="D201" s="27"/>
      <c r="E201" s="27"/>
      <c r="F201" s="27"/>
      <c r="G201" s="27"/>
      <c r="H201" s="27"/>
      <c r="I201" s="27"/>
      <c r="J201" s="43">
        <v>-618130.1</v>
      </c>
      <c r="K201" s="29"/>
      <c r="L201" s="43">
        <v>-618841.09</v>
      </c>
      <c r="M201" s="29"/>
    </row>
    <row r="202" spans="3:13" s="16" customFormat="1" ht="14.45" customHeight="1">
      <c r="C202" s="44" t="s">
        <v>171</v>
      </c>
      <c r="D202" s="27"/>
      <c r="E202" s="27"/>
      <c r="F202" s="27"/>
      <c r="G202" s="27"/>
      <c r="H202" s="27"/>
      <c r="I202" s="27"/>
      <c r="J202" s="43">
        <v>-200031.43</v>
      </c>
      <c r="K202" s="29"/>
      <c r="L202" s="17"/>
      <c r="M202" s="18"/>
    </row>
    <row r="203" spans="3:13" ht="14.45" customHeight="1">
      <c r="C203" s="42" t="s">
        <v>134</v>
      </c>
      <c r="D203" s="27"/>
      <c r="E203" s="27"/>
      <c r="F203" s="27"/>
      <c r="G203" s="27"/>
      <c r="H203" s="27"/>
      <c r="I203" s="27"/>
      <c r="J203" s="43">
        <v>-3172.02</v>
      </c>
      <c r="K203" s="29"/>
      <c r="L203" s="43">
        <v>-24654.78</v>
      </c>
      <c r="M203" s="29"/>
    </row>
    <row r="204" spans="3:13" ht="14.45" customHeight="1">
      <c r="C204" s="42" t="s">
        <v>135</v>
      </c>
      <c r="D204" s="27"/>
      <c r="E204" s="27"/>
      <c r="F204" s="27"/>
      <c r="G204" s="27"/>
      <c r="H204" s="27"/>
      <c r="I204" s="27"/>
      <c r="J204" s="43">
        <v>-67209.84</v>
      </c>
      <c r="K204" s="29"/>
      <c r="L204" s="43">
        <v>-76518.7</v>
      </c>
      <c r="M204" s="29"/>
    </row>
    <row r="205" spans="3:13" ht="14.45" customHeight="1">
      <c r="C205" s="42" t="s">
        <v>136</v>
      </c>
      <c r="D205" s="27"/>
      <c r="E205" s="27"/>
      <c r="F205" s="27"/>
      <c r="G205" s="27"/>
      <c r="H205" s="27"/>
      <c r="I205" s="27"/>
      <c r="J205" s="43">
        <v>-129272.45</v>
      </c>
      <c r="K205" s="29"/>
      <c r="L205" s="43">
        <v>-804316.45</v>
      </c>
      <c r="M205" s="29"/>
    </row>
    <row r="206" spans="3:13" ht="14.45" customHeight="1">
      <c r="C206" s="42" t="s">
        <v>137</v>
      </c>
      <c r="D206" s="27"/>
      <c r="E206" s="27"/>
      <c r="F206" s="27"/>
      <c r="G206" s="27"/>
      <c r="H206" s="27"/>
      <c r="I206" s="27"/>
      <c r="J206" s="43">
        <v>-189399.9</v>
      </c>
      <c r="K206" s="29"/>
      <c r="L206" s="43">
        <v>-136021.96</v>
      </c>
      <c r="M206" s="29"/>
    </row>
    <row r="207" spans="3:13" ht="14.45" customHeight="1">
      <c r="C207" s="42" t="s">
        <v>138</v>
      </c>
      <c r="D207" s="27"/>
      <c r="E207" s="27"/>
      <c r="F207" s="27"/>
      <c r="G207" s="27"/>
      <c r="H207" s="27"/>
      <c r="I207" s="27"/>
      <c r="J207" s="43">
        <v>-122993.94</v>
      </c>
      <c r="K207" s="29"/>
      <c r="L207" s="43">
        <v>-144210.59</v>
      </c>
      <c r="M207" s="29"/>
    </row>
    <row r="208" spans="3:13" ht="14.45" customHeight="1">
      <c r="C208" s="42" t="s">
        <v>139</v>
      </c>
      <c r="D208" s="27"/>
      <c r="E208" s="27"/>
      <c r="F208" s="27"/>
      <c r="G208" s="27"/>
      <c r="H208" s="27"/>
      <c r="I208" s="27"/>
      <c r="J208" s="46">
        <v>-129871.05</v>
      </c>
      <c r="K208" s="37"/>
      <c r="L208" s="46">
        <v>-66993.72</v>
      </c>
      <c r="M208" s="37"/>
    </row>
    <row r="209" spans="3:13" ht="14.45" customHeight="1" thickBot="1">
      <c r="C209" s="40" t="s">
        <v>140</v>
      </c>
      <c r="D209" s="27"/>
      <c r="E209" s="27"/>
      <c r="F209" s="27"/>
      <c r="G209" s="27"/>
      <c r="H209" s="27"/>
      <c r="I209" s="27"/>
      <c r="J209" s="41">
        <f>SUM(J201:K208)</f>
        <v>-1460080.73</v>
      </c>
      <c r="K209" s="39"/>
      <c r="L209" s="41">
        <f>SUM(L201:M208)</f>
        <v>-1871557.29</v>
      </c>
      <c r="M209" s="39"/>
    </row>
    <row r="210" spans="3:13" ht="12" customHeight="1" thickTop="1">
      <c r="C210" s="42" t="s">
        <v>0</v>
      </c>
      <c r="D210" s="27"/>
      <c r="E210" s="27"/>
      <c r="F210" s="27"/>
      <c r="G210" s="27"/>
      <c r="H210" s="27"/>
      <c r="I210" s="27"/>
      <c r="J210" s="43" t="s">
        <v>0</v>
      </c>
      <c r="K210" s="29"/>
      <c r="L210" s="43" t="s">
        <v>0</v>
      </c>
      <c r="M210" s="29"/>
    </row>
    <row r="211" spans="3:13">
      <c r="C211" s="40" t="s">
        <v>141</v>
      </c>
      <c r="D211" s="27"/>
      <c r="E211" s="27"/>
      <c r="F211" s="27"/>
      <c r="G211" s="27"/>
      <c r="H211" s="27"/>
      <c r="I211" s="27"/>
      <c r="J211" s="45" t="s">
        <v>0</v>
      </c>
      <c r="K211" s="29"/>
      <c r="L211" s="45" t="s">
        <v>0</v>
      </c>
      <c r="M211" s="29"/>
    </row>
    <row r="212" spans="3:13" ht="14.45" customHeight="1">
      <c r="C212" s="42" t="s">
        <v>142</v>
      </c>
      <c r="D212" s="27"/>
      <c r="E212" s="27"/>
      <c r="F212" s="27"/>
      <c r="G212" s="27"/>
      <c r="H212" s="27"/>
      <c r="I212" s="27"/>
      <c r="J212" s="46">
        <v>-520</v>
      </c>
      <c r="K212" s="37"/>
      <c r="L212" s="46" t="s">
        <v>0</v>
      </c>
      <c r="M212" s="37"/>
    </row>
    <row r="213" spans="3:13" ht="14.45" customHeight="1" thickBot="1">
      <c r="C213" s="40" t="s">
        <v>143</v>
      </c>
      <c r="D213" s="27"/>
      <c r="E213" s="27"/>
      <c r="F213" s="27"/>
      <c r="G213" s="27"/>
      <c r="H213" s="27"/>
      <c r="I213" s="27"/>
      <c r="J213" s="41">
        <f>SUM(J212)</f>
        <v>-520</v>
      </c>
      <c r="K213" s="39"/>
      <c r="L213" s="41"/>
      <c r="M213" s="39"/>
    </row>
    <row r="214" spans="3:13" ht="10.15" customHeight="1" thickTop="1">
      <c r="C214" s="42" t="s">
        <v>0</v>
      </c>
      <c r="D214" s="27"/>
      <c r="E214" s="27"/>
      <c r="F214" s="27"/>
      <c r="G214" s="27"/>
      <c r="H214" s="27"/>
      <c r="I214" s="27"/>
      <c r="J214" s="43" t="s">
        <v>0</v>
      </c>
      <c r="K214" s="29"/>
      <c r="L214" s="43" t="s">
        <v>0</v>
      </c>
      <c r="M214" s="29"/>
    </row>
    <row r="215" spans="3:13" ht="14.45" customHeight="1" thickBot="1">
      <c r="C215" s="65" t="s">
        <v>151</v>
      </c>
      <c r="D215" s="53"/>
      <c r="E215" s="53"/>
      <c r="F215" s="53"/>
      <c r="G215" s="53"/>
      <c r="H215" s="53"/>
      <c r="I215" s="53"/>
      <c r="J215" s="54">
        <f>SUM(J198+J209+J213)</f>
        <v>-2880225.6799999997</v>
      </c>
      <c r="K215" s="55"/>
      <c r="L215" s="54">
        <f>SUM(L198+L209)</f>
        <v>-2919798.79</v>
      </c>
      <c r="M215" s="55"/>
    </row>
    <row r="216" spans="3:13" ht="11.45" customHeight="1" thickTop="1">
      <c r="C216" s="42" t="s">
        <v>0</v>
      </c>
      <c r="D216" s="27"/>
      <c r="E216" s="27"/>
      <c r="F216" s="27"/>
      <c r="G216" s="27"/>
      <c r="H216" s="27"/>
      <c r="I216" s="27"/>
      <c r="J216" s="43" t="s">
        <v>0</v>
      </c>
      <c r="K216" s="29"/>
      <c r="L216" s="43" t="s">
        <v>0</v>
      </c>
      <c r="M216" s="29"/>
    </row>
    <row r="217" spans="3:13">
      <c r="C217" s="40" t="s">
        <v>144</v>
      </c>
      <c r="D217" s="27"/>
      <c r="E217" s="27"/>
      <c r="F217" s="27"/>
      <c r="G217" s="27"/>
      <c r="H217" s="27"/>
      <c r="I217" s="27"/>
      <c r="J217" s="45" t="s">
        <v>0</v>
      </c>
      <c r="K217" s="29"/>
      <c r="L217" s="45" t="s">
        <v>0</v>
      </c>
      <c r="M217" s="29"/>
    </row>
    <row r="218" spans="3:13" ht="14.45" customHeight="1">
      <c r="C218" s="42" t="s">
        <v>145</v>
      </c>
      <c r="D218" s="27"/>
      <c r="E218" s="27"/>
      <c r="F218" s="27"/>
      <c r="G218" s="27"/>
      <c r="H218" s="27"/>
      <c r="I218" s="27"/>
      <c r="J218" s="43">
        <v>-779000</v>
      </c>
      <c r="K218" s="29"/>
      <c r="L218" s="43">
        <v>-579000</v>
      </c>
      <c r="M218" s="29"/>
    </row>
    <row r="219" spans="3:13" s="5" customFormat="1" ht="14.45" customHeight="1">
      <c r="C219" s="44" t="s">
        <v>167</v>
      </c>
      <c r="D219" s="27"/>
      <c r="E219" s="27"/>
      <c r="F219" s="27"/>
      <c r="G219" s="27"/>
      <c r="H219" s="27"/>
      <c r="I219" s="27"/>
      <c r="J219" s="76">
        <v>-5557</v>
      </c>
      <c r="K219" s="76"/>
      <c r="L219" s="77">
        <v>-963</v>
      </c>
      <c r="M219" s="77"/>
    </row>
    <row r="220" spans="3:13" ht="14.45" customHeight="1">
      <c r="C220" s="42" t="s">
        <v>146</v>
      </c>
      <c r="D220" s="27"/>
      <c r="E220" s="27"/>
      <c r="F220" s="27"/>
      <c r="G220" s="27"/>
      <c r="H220" s="27"/>
      <c r="I220" s="27"/>
      <c r="J220" s="43">
        <v>-3461015.57</v>
      </c>
      <c r="K220" s="29"/>
      <c r="L220" s="43">
        <v>-3694196.49</v>
      </c>
      <c r="M220" s="29"/>
    </row>
    <row r="221" spans="3:13" ht="14.45" customHeight="1">
      <c r="C221" s="42" t="s">
        <v>147</v>
      </c>
      <c r="D221" s="27"/>
      <c r="E221" s="27"/>
      <c r="F221" s="27"/>
      <c r="G221" s="27"/>
      <c r="H221" s="27"/>
      <c r="I221" s="27"/>
      <c r="J221" s="46">
        <v>-2558989.94</v>
      </c>
      <c r="K221" s="37"/>
      <c r="L221" s="46">
        <v>-1575620.25</v>
      </c>
      <c r="M221" s="37"/>
    </row>
    <row r="222" spans="3:13" ht="14.45" customHeight="1" thickBot="1">
      <c r="C222" s="65" t="s">
        <v>152</v>
      </c>
      <c r="D222" s="53"/>
      <c r="E222" s="53"/>
      <c r="F222" s="53"/>
      <c r="G222" s="53"/>
      <c r="H222" s="53"/>
      <c r="I222" s="53"/>
      <c r="J222" s="54">
        <f>SUM(J218:K221)</f>
        <v>-6804562.5099999998</v>
      </c>
      <c r="K222" s="55"/>
      <c r="L222" s="54">
        <f>SUM(L218:M221)</f>
        <v>-5849779.7400000002</v>
      </c>
      <c r="M222" s="55"/>
    </row>
    <row r="223" spans="3:13" ht="15.75" thickTop="1">
      <c r="C223" s="42" t="s">
        <v>0</v>
      </c>
      <c r="D223" s="27"/>
      <c r="E223" s="27"/>
      <c r="F223" s="27"/>
      <c r="G223" s="27"/>
      <c r="H223" s="27"/>
      <c r="I223" s="27"/>
      <c r="J223" s="43" t="s">
        <v>0</v>
      </c>
      <c r="K223" s="29"/>
      <c r="L223" s="43" t="s">
        <v>0</v>
      </c>
      <c r="M223" s="29"/>
    </row>
    <row r="224" spans="3:13" ht="14.45" customHeight="1" thickBot="1">
      <c r="C224" s="52" t="s">
        <v>148</v>
      </c>
      <c r="D224" s="53"/>
      <c r="E224" s="53"/>
      <c r="F224" s="53"/>
      <c r="G224" s="53"/>
      <c r="H224" s="53"/>
      <c r="I224" s="53"/>
      <c r="J224" s="54">
        <f>SUM(J222+J215)</f>
        <v>-9684788.1899999995</v>
      </c>
      <c r="K224" s="55"/>
      <c r="L224" s="54">
        <f>SUM(L222+L215)</f>
        <v>-8769578.5300000012</v>
      </c>
      <c r="M224" s="55"/>
    </row>
    <row r="225" spans="3:13" ht="6.75" customHeight="1" thickTop="1">
      <c r="C225" s="42" t="s">
        <v>0</v>
      </c>
      <c r="D225" s="27"/>
      <c r="E225" s="27"/>
      <c r="F225" s="27"/>
      <c r="G225" s="27"/>
      <c r="H225" s="27"/>
      <c r="I225" s="27"/>
      <c r="J225" s="43" t="s">
        <v>0</v>
      </c>
      <c r="K225" s="29"/>
      <c r="L225" s="43" t="s">
        <v>0</v>
      </c>
      <c r="M225" s="29"/>
    </row>
    <row r="226" spans="3:13">
      <c r="C226" s="59" t="s">
        <v>160</v>
      </c>
      <c r="D226" s="60"/>
      <c r="E226" s="60"/>
      <c r="F226" s="60"/>
      <c r="G226" s="60"/>
      <c r="H226" s="60"/>
      <c r="I226" s="60"/>
      <c r="J226" s="45" t="s">
        <v>0</v>
      </c>
      <c r="K226" s="29"/>
      <c r="L226" s="45" t="s">
        <v>0</v>
      </c>
      <c r="M226" s="29"/>
    </row>
    <row r="227" spans="3:13" ht="13.15" customHeight="1">
      <c r="C227" s="4"/>
      <c r="D227" s="1"/>
      <c r="E227" s="1"/>
      <c r="F227" s="1"/>
      <c r="G227" s="1"/>
      <c r="H227" s="1"/>
      <c r="I227" s="1"/>
      <c r="J227" s="11"/>
      <c r="K227" s="7"/>
      <c r="L227" s="11"/>
      <c r="M227" s="7"/>
    </row>
    <row r="228" spans="3:13" ht="14.45" customHeight="1">
      <c r="C228" s="40" t="s">
        <v>149</v>
      </c>
      <c r="D228" s="27"/>
      <c r="E228" s="27"/>
      <c r="F228" s="27"/>
      <c r="G228" s="27"/>
      <c r="H228" s="27"/>
      <c r="I228" s="27"/>
      <c r="J228" s="45">
        <v>-777021.05</v>
      </c>
      <c r="K228" s="29"/>
      <c r="L228" s="45">
        <v>-727021.05</v>
      </c>
      <c r="M228" s="29"/>
    </row>
    <row r="229" spans="3:13" ht="14.45" customHeight="1">
      <c r="C229" s="47" t="s">
        <v>161</v>
      </c>
      <c r="D229" s="27"/>
      <c r="E229" s="27"/>
      <c r="F229" s="27"/>
      <c r="G229" s="27"/>
      <c r="H229" s="27"/>
      <c r="I229" s="27"/>
      <c r="J229" s="45">
        <v>-568727.91</v>
      </c>
      <c r="K229" s="29"/>
      <c r="L229" s="45">
        <v>-974732.36</v>
      </c>
      <c r="M229" s="29"/>
    </row>
    <row r="230" spans="3:13">
      <c r="C230" s="47" t="s">
        <v>162</v>
      </c>
      <c r="D230" s="27"/>
      <c r="E230" s="27"/>
      <c r="F230" s="27"/>
      <c r="G230" s="27"/>
      <c r="H230" s="27"/>
      <c r="I230" s="27"/>
      <c r="J230" s="45"/>
      <c r="K230" s="29"/>
      <c r="L230" s="45"/>
      <c r="M230" s="29"/>
    </row>
    <row r="231" spans="3:13" ht="14.45" customHeight="1">
      <c r="C231" s="40" t="s">
        <v>150</v>
      </c>
      <c r="D231" s="27"/>
      <c r="E231" s="27"/>
      <c r="F231" s="27"/>
      <c r="G231" s="27"/>
      <c r="H231" s="27"/>
      <c r="I231" s="27"/>
      <c r="J231" s="45">
        <v>-3110712.83</v>
      </c>
      <c r="K231" s="29"/>
      <c r="L231" s="45">
        <v>-3112157.9</v>
      </c>
      <c r="M231" s="29"/>
    </row>
    <row r="232" spans="3:13" ht="14.45" customHeight="1" thickBot="1">
      <c r="C232" s="68" t="s">
        <v>153</v>
      </c>
      <c r="D232" s="69"/>
      <c r="E232" s="69"/>
      <c r="F232" s="69"/>
      <c r="G232" s="69"/>
      <c r="H232" s="69"/>
      <c r="I232" s="69"/>
      <c r="J232" s="54">
        <f>SUM(J228:K231)</f>
        <v>-4456461.79</v>
      </c>
      <c r="K232" s="64"/>
      <c r="L232" s="54">
        <f>SUM(L228:M231)</f>
        <v>-4813911.3100000005</v>
      </c>
      <c r="M232" s="64"/>
    </row>
    <row r="233" spans="3:13" ht="14.45" customHeight="1" thickTop="1" thickBot="1">
      <c r="C233" s="70" t="s">
        <v>154</v>
      </c>
      <c r="D233" s="71"/>
      <c r="E233" s="71"/>
      <c r="F233" s="71"/>
      <c r="G233" s="71"/>
      <c r="H233" s="71"/>
      <c r="I233" s="71"/>
      <c r="J233" s="72">
        <f>SUM(J232+J224)</f>
        <v>-14141249.98</v>
      </c>
      <c r="K233" s="73"/>
      <c r="L233" s="72">
        <f>SUM(L232+L224)</f>
        <v>-13583489.840000002</v>
      </c>
      <c r="M233" s="73"/>
    </row>
    <row r="234" spans="3:13" ht="0" hidden="1" customHeight="1"/>
    <row r="235" spans="3:13" ht="0" hidden="1" customHeight="1"/>
  </sheetData>
  <mergeCells count="664">
    <mergeCell ref="L232:M232"/>
    <mergeCell ref="L233:M233"/>
    <mergeCell ref="C58:I58"/>
    <mergeCell ref="C149:I149"/>
    <mergeCell ref="L149:M149"/>
    <mergeCell ref="C174:I174"/>
    <mergeCell ref="C219:I219"/>
    <mergeCell ref="J219:K219"/>
    <mergeCell ref="L174:M174"/>
    <mergeCell ref="L219:M219"/>
    <mergeCell ref="L222:M222"/>
    <mergeCell ref="L223:M223"/>
    <mergeCell ref="L224:M224"/>
    <mergeCell ref="L225:M225"/>
    <mergeCell ref="L226:M226"/>
    <mergeCell ref="L228:M228"/>
    <mergeCell ref="L229:M229"/>
    <mergeCell ref="L230:M230"/>
    <mergeCell ref="L231:M231"/>
    <mergeCell ref="L212:M212"/>
    <mergeCell ref="L213:M213"/>
    <mergeCell ref="L214:M214"/>
    <mergeCell ref="L215:M215"/>
    <mergeCell ref="L216:M216"/>
    <mergeCell ref="L217:M217"/>
    <mergeCell ref="L218:M218"/>
    <mergeCell ref="L220:M220"/>
    <mergeCell ref="L221:M221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73:M173"/>
    <mergeCell ref="L175:M175"/>
    <mergeCell ref="L176:M176"/>
    <mergeCell ref="L177:M177"/>
    <mergeCell ref="L179:M179"/>
    <mergeCell ref="L180:M180"/>
    <mergeCell ref="L181:M181"/>
    <mergeCell ref="L182:M182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52:M152"/>
    <mergeCell ref="L153:M153"/>
    <mergeCell ref="L154:M154"/>
    <mergeCell ref="L155:M155"/>
    <mergeCell ref="L156:M156"/>
    <mergeCell ref="L158:M158"/>
    <mergeCell ref="L159:M159"/>
    <mergeCell ref="L160:M160"/>
    <mergeCell ref="L164:M164"/>
    <mergeCell ref="L161:M161"/>
    <mergeCell ref="L162:M162"/>
    <mergeCell ref="L163:M163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L151:M151"/>
    <mergeCell ref="L132:M132"/>
    <mergeCell ref="L133:M133"/>
    <mergeCell ref="L134:M134"/>
    <mergeCell ref="L135:M135"/>
    <mergeCell ref="L136:M136"/>
    <mergeCell ref="L137:M137"/>
    <mergeCell ref="L138:M138"/>
    <mergeCell ref="L139:M139"/>
    <mergeCell ref="L140:M140"/>
    <mergeCell ref="L120:M120"/>
    <mergeCell ref="L121:M121"/>
    <mergeCell ref="L122:M122"/>
    <mergeCell ref="L123:M123"/>
    <mergeCell ref="L124:M124"/>
    <mergeCell ref="L126:M126"/>
    <mergeCell ref="L127:M127"/>
    <mergeCell ref="V9:W9"/>
    <mergeCell ref="L114:M114"/>
    <mergeCell ref="L115:M115"/>
    <mergeCell ref="L116:M116"/>
    <mergeCell ref="L117:M117"/>
    <mergeCell ref="L118:M118"/>
    <mergeCell ref="L119:M119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76:M76"/>
    <mergeCell ref="L77:M77"/>
    <mergeCell ref="L78:M78"/>
    <mergeCell ref="L79:M79"/>
    <mergeCell ref="L80:M80"/>
    <mergeCell ref="L81:M81"/>
    <mergeCell ref="L82:M82"/>
    <mergeCell ref="L84:M84"/>
    <mergeCell ref="L86:M8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57:M57"/>
    <mergeCell ref="L59:M59"/>
    <mergeCell ref="L60:M60"/>
    <mergeCell ref="L61:M61"/>
    <mergeCell ref="L62:M62"/>
    <mergeCell ref="L63:M63"/>
    <mergeCell ref="L64:M64"/>
    <mergeCell ref="L65:M65"/>
    <mergeCell ref="L66:M66"/>
    <mergeCell ref="L58:M58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38:M38"/>
    <mergeCell ref="L39:M39"/>
    <mergeCell ref="L40:M40"/>
    <mergeCell ref="L41:M41"/>
    <mergeCell ref="L42:M42"/>
    <mergeCell ref="L43:M43"/>
    <mergeCell ref="L44:M44"/>
    <mergeCell ref="L46:M46"/>
    <mergeCell ref="L47:M47"/>
    <mergeCell ref="L28:M28"/>
    <mergeCell ref="L29:M29"/>
    <mergeCell ref="L30:M30"/>
    <mergeCell ref="L31:M31"/>
    <mergeCell ref="L32:M32"/>
    <mergeCell ref="L33:M33"/>
    <mergeCell ref="L34:M34"/>
    <mergeCell ref="L35:M35"/>
    <mergeCell ref="L37:M37"/>
    <mergeCell ref="L36:M36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C232:I232"/>
    <mergeCell ref="J232:K232"/>
    <mergeCell ref="C233:I233"/>
    <mergeCell ref="J233:K233"/>
    <mergeCell ref="C231:I231"/>
    <mergeCell ref="J231:K231"/>
    <mergeCell ref="C229:I229"/>
    <mergeCell ref="J229:K229"/>
    <mergeCell ref="C230:I230"/>
    <mergeCell ref="J230:K230"/>
    <mergeCell ref="C226:I226"/>
    <mergeCell ref="J226:K226"/>
    <mergeCell ref="C228:I228"/>
    <mergeCell ref="J228:K228"/>
    <mergeCell ref="C224:I224"/>
    <mergeCell ref="J224:K224"/>
    <mergeCell ref="C225:I225"/>
    <mergeCell ref="J225:K225"/>
    <mergeCell ref="C222:I222"/>
    <mergeCell ref="J222:K222"/>
    <mergeCell ref="C223:I223"/>
    <mergeCell ref="J223:K223"/>
    <mergeCell ref="C220:I220"/>
    <mergeCell ref="J220:K220"/>
    <mergeCell ref="C221:I221"/>
    <mergeCell ref="J221:K221"/>
    <mergeCell ref="C218:I218"/>
    <mergeCell ref="J218:K218"/>
    <mergeCell ref="C216:I216"/>
    <mergeCell ref="J216:K216"/>
    <mergeCell ref="C217:I217"/>
    <mergeCell ref="J217:K217"/>
    <mergeCell ref="C214:I214"/>
    <mergeCell ref="J214:K214"/>
    <mergeCell ref="C215:I215"/>
    <mergeCell ref="J215:K215"/>
    <mergeCell ref="C213:I213"/>
    <mergeCell ref="J213:K213"/>
    <mergeCell ref="C211:I211"/>
    <mergeCell ref="J211:K211"/>
    <mergeCell ref="C212:I212"/>
    <mergeCell ref="J212:K212"/>
    <mergeCell ref="C209:I209"/>
    <mergeCell ref="J209:K209"/>
    <mergeCell ref="C210:I210"/>
    <mergeCell ref="J210:K210"/>
    <mergeCell ref="C207:I207"/>
    <mergeCell ref="J207:K207"/>
    <mergeCell ref="C208:I208"/>
    <mergeCell ref="J208:K208"/>
    <mergeCell ref="C205:I205"/>
    <mergeCell ref="J205:K205"/>
    <mergeCell ref="C206:I206"/>
    <mergeCell ref="J206:K206"/>
    <mergeCell ref="C204:I204"/>
    <mergeCell ref="J204:K204"/>
    <mergeCell ref="C203:I203"/>
    <mergeCell ref="J203:K203"/>
    <mergeCell ref="C201:I201"/>
    <mergeCell ref="J201:K201"/>
    <mergeCell ref="C202:I202"/>
    <mergeCell ref="J202:K202"/>
    <mergeCell ref="C200:I200"/>
    <mergeCell ref="J200:K200"/>
    <mergeCell ref="C198:I198"/>
    <mergeCell ref="J198:K198"/>
    <mergeCell ref="C199:I199"/>
    <mergeCell ref="J199:K199"/>
    <mergeCell ref="C196:I196"/>
    <mergeCell ref="J196:K196"/>
    <mergeCell ref="C197:I197"/>
    <mergeCell ref="J197:K197"/>
    <mergeCell ref="C195:I195"/>
    <mergeCell ref="J195:K195"/>
    <mergeCell ref="C193:I193"/>
    <mergeCell ref="J193:K193"/>
    <mergeCell ref="C194:I194"/>
    <mergeCell ref="J194:K194"/>
    <mergeCell ref="C191:I191"/>
    <mergeCell ref="J191:K191"/>
    <mergeCell ref="C189:I189"/>
    <mergeCell ref="J189:K189"/>
    <mergeCell ref="C190:I190"/>
    <mergeCell ref="J190:K190"/>
    <mergeCell ref="C187:I187"/>
    <mergeCell ref="J187:K187"/>
    <mergeCell ref="C188:I188"/>
    <mergeCell ref="J188:K188"/>
    <mergeCell ref="C186:I186"/>
    <mergeCell ref="J186:K186"/>
    <mergeCell ref="C185:I185"/>
    <mergeCell ref="J185:K185"/>
    <mergeCell ref="C183:I183"/>
    <mergeCell ref="J183:K183"/>
    <mergeCell ref="C184:I184"/>
    <mergeCell ref="J184:K184"/>
    <mergeCell ref="C182:I182"/>
    <mergeCell ref="J182:K182"/>
    <mergeCell ref="C180:I180"/>
    <mergeCell ref="J180:K180"/>
    <mergeCell ref="C181:I181"/>
    <mergeCell ref="J181:K181"/>
    <mergeCell ref="C179:I179"/>
    <mergeCell ref="J179:K179"/>
    <mergeCell ref="C178:I178"/>
    <mergeCell ref="C176:I176"/>
    <mergeCell ref="J176:K176"/>
    <mergeCell ref="C177:I177"/>
    <mergeCell ref="J177:K177"/>
    <mergeCell ref="C175:I175"/>
    <mergeCell ref="J175:K175"/>
    <mergeCell ref="C173:I173"/>
    <mergeCell ref="J173:K173"/>
    <mergeCell ref="C172:I172"/>
    <mergeCell ref="J172:K172"/>
    <mergeCell ref="C170:I170"/>
    <mergeCell ref="J170:K170"/>
    <mergeCell ref="C171:I171"/>
    <mergeCell ref="J171:K171"/>
    <mergeCell ref="C168:I168"/>
    <mergeCell ref="J168:K168"/>
    <mergeCell ref="C169:I169"/>
    <mergeCell ref="J169:K169"/>
    <mergeCell ref="C167:I167"/>
    <mergeCell ref="J167:K167"/>
    <mergeCell ref="C166:I166"/>
    <mergeCell ref="J166:K166"/>
    <mergeCell ref="C165:I165"/>
    <mergeCell ref="J165:K165"/>
    <mergeCell ref="C164:I164"/>
    <mergeCell ref="J164:K164"/>
    <mergeCell ref="C159:I159"/>
    <mergeCell ref="J159:K159"/>
    <mergeCell ref="C160:I160"/>
    <mergeCell ref="J160:K160"/>
    <mergeCell ref="C161:I161"/>
    <mergeCell ref="J161:K161"/>
    <mergeCell ref="C162:I162"/>
    <mergeCell ref="J162:K162"/>
    <mergeCell ref="C163:I163"/>
    <mergeCell ref="J163:K163"/>
    <mergeCell ref="C158:I158"/>
    <mergeCell ref="J158:K158"/>
    <mergeCell ref="C155:I155"/>
    <mergeCell ref="J155:K155"/>
    <mergeCell ref="C156:I156"/>
    <mergeCell ref="J156:K156"/>
    <mergeCell ref="C153:I153"/>
    <mergeCell ref="J153:K153"/>
    <mergeCell ref="C154:I154"/>
    <mergeCell ref="J154:K154"/>
    <mergeCell ref="C151:I151"/>
    <mergeCell ref="J151:K151"/>
    <mergeCell ref="C152:I152"/>
    <mergeCell ref="J152:K152"/>
    <mergeCell ref="C147:I147"/>
    <mergeCell ref="J147:K147"/>
    <mergeCell ref="C148:I148"/>
    <mergeCell ref="J148:K148"/>
    <mergeCell ref="C146:I146"/>
    <mergeCell ref="J146:K146"/>
    <mergeCell ref="C144:I144"/>
    <mergeCell ref="J144:K144"/>
    <mergeCell ref="C145:I145"/>
    <mergeCell ref="J145:K145"/>
    <mergeCell ref="C142:I142"/>
    <mergeCell ref="J142:K142"/>
    <mergeCell ref="C143:I143"/>
    <mergeCell ref="J143:K143"/>
    <mergeCell ref="C140:I140"/>
    <mergeCell ref="J140:K140"/>
    <mergeCell ref="C141:I141"/>
    <mergeCell ref="J141:K141"/>
    <mergeCell ref="C138:I138"/>
    <mergeCell ref="J138:K138"/>
    <mergeCell ref="C139:I139"/>
    <mergeCell ref="J139:K139"/>
    <mergeCell ref="C136:I136"/>
    <mergeCell ref="J136:K136"/>
    <mergeCell ref="C137:I137"/>
    <mergeCell ref="J137:K137"/>
    <mergeCell ref="C135:I135"/>
    <mergeCell ref="J135:K135"/>
    <mergeCell ref="C133:I133"/>
    <mergeCell ref="J133:K133"/>
    <mergeCell ref="C134:I134"/>
    <mergeCell ref="J134:K134"/>
    <mergeCell ref="C131:I131"/>
    <mergeCell ref="J131:K131"/>
    <mergeCell ref="C132:I132"/>
    <mergeCell ref="J132:K132"/>
    <mergeCell ref="C130:I130"/>
    <mergeCell ref="J130:K130"/>
    <mergeCell ref="C121:I121"/>
    <mergeCell ref="J121:K121"/>
    <mergeCell ref="C122:I122"/>
    <mergeCell ref="J122:K122"/>
    <mergeCell ref="C120:I120"/>
    <mergeCell ref="J120:K120"/>
    <mergeCell ref="C128:I128"/>
    <mergeCell ref="J128:K128"/>
    <mergeCell ref="C129:I129"/>
    <mergeCell ref="J129:K129"/>
    <mergeCell ref="C127:I127"/>
    <mergeCell ref="J127:K127"/>
    <mergeCell ref="J126:K126"/>
    <mergeCell ref="C126:I126"/>
    <mergeCell ref="C123:I123"/>
    <mergeCell ref="J123:K123"/>
    <mergeCell ref="C124:I124"/>
    <mergeCell ref="J124:K124"/>
    <mergeCell ref="C119:I119"/>
    <mergeCell ref="J119:K119"/>
    <mergeCell ref="C117:I117"/>
    <mergeCell ref="J117:K117"/>
    <mergeCell ref="C118:I118"/>
    <mergeCell ref="J118:K118"/>
    <mergeCell ref="C115:I115"/>
    <mergeCell ref="J115:K115"/>
    <mergeCell ref="C116:I116"/>
    <mergeCell ref="J116:K116"/>
    <mergeCell ref="C113:I113"/>
    <mergeCell ref="J113:K113"/>
    <mergeCell ref="C114:I114"/>
    <mergeCell ref="J114:K114"/>
    <mergeCell ref="C111:I111"/>
    <mergeCell ref="J111:K111"/>
    <mergeCell ref="C112:I112"/>
    <mergeCell ref="J112:K112"/>
    <mergeCell ref="C110:I110"/>
    <mergeCell ref="J110:K110"/>
    <mergeCell ref="C108:I108"/>
    <mergeCell ref="J108:K108"/>
    <mergeCell ref="C109:I109"/>
    <mergeCell ref="J109:K109"/>
    <mergeCell ref="C105:I105"/>
    <mergeCell ref="J105:K105"/>
    <mergeCell ref="C107:I107"/>
    <mergeCell ref="J107:K107"/>
    <mergeCell ref="J106:K106"/>
    <mergeCell ref="C103:I103"/>
    <mergeCell ref="J103:K103"/>
    <mergeCell ref="C104:I104"/>
    <mergeCell ref="J104:K104"/>
    <mergeCell ref="C101:I101"/>
    <mergeCell ref="J101:K101"/>
    <mergeCell ref="C102:I102"/>
    <mergeCell ref="J102:K102"/>
    <mergeCell ref="C99:I99"/>
    <mergeCell ref="J99:K99"/>
    <mergeCell ref="C100:I100"/>
    <mergeCell ref="J100:K100"/>
    <mergeCell ref="C98:I98"/>
    <mergeCell ref="J98:K98"/>
    <mergeCell ref="C97:I97"/>
    <mergeCell ref="J97:K97"/>
    <mergeCell ref="C95:I95"/>
    <mergeCell ref="J95:K95"/>
    <mergeCell ref="C96:I96"/>
    <mergeCell ref="J96:K96"/>
    <mergeCell ref="C94:I94"/>
    <mergeCell ref="J94:K94"/>
    <mergeCell ref="C93:I93"/>
    <mergeCell ref="J93:K93"/>
    <mergeCell ref="C92:I92"/>
    <mergeCell ref="J92:K92"/>
    <mergeCell ref="C90:I90"/>
    <mergeCell ref="J90:K90"/>
    <mergeCell ref="C91:I91"/>
    <mergeCell ref="J91:K91"/>
    <mergeCell ref="C88:I88"/>
    <mergeCell ref="J88:K88"/>
    <mergeCell ref="C89:I89"/>
    <mergeCell ref="J89:K89"/>
    <mergeCell ref="C86:I86"/>
    <mergeCell ref="J86:K86"/>
    <mergeCell ref="C87:I87"/>
    <mergeCell ref="J87:K87"/>
    <mergeCell ref="C84:I84"/>
    <mergeCell ref="J84:K84"/>
    <mergeCell ref="C82:I82"/>
    <mergeCell ref="J82:K82"/>
    <mergeCell ref="C80:I80"/>
    <mergeCell ref="J80:K80"/>
    <mergeCell ref="C81:I81"/>
    <mergeCell ref="J81:K81"/>
    <mergeCell ref="C78:I78"/>
    <mergeCell ref="J78:K78"/>
    <mergeCell ref="C79:I79"/>
    <mergeCell ref="J79:K79"/>
    <mergeCell ref="C76:I76"/>
    <mergeCell ref="J76:K76"/>
    <mergeCell ref="C77:I77"/>
    <mergeCell ref="J77:K77"/>
    <mergeCell ref="C74:I74"/>
    <mergeCell ref="J74:K74"/>
    <mergeCell ref="C75:I75"/>
    <mergeCell ref="J75:K75"/>
    <mergeCell ref="C72:I72"/>
    <mergeCell ref="J72:K72"/>
    <mergeCell ref="C73:I73"/>
    <mergeCell ref="J73:K73"/>
    <mergeCell ref="C71:I71"/>
    <mergeCell ref="J71:K71"/>
    <mergeCell ref="C70:I70"/>
    <mergeCell ref="J70:K70"/>
    <mergeCell ref="C69:I69"/>
    <mergeCell ref="J69:K69"/>
    <mergeCell ref="C67:I67"/>
    <mergeCell ref="J67:K67"/>
    <mergeCell ref="C68:I68"/>
    <mergeCell ref="J68:K68"/>
    <mergeCell ref="C66:I66"/>
    <mergeCell ref="J66:K66"/>
    <mergeCell ref="C64:I64"/>
    <mergeCell ref="J64:K64"/>
    <mergeCell ref="C65:I65"/>
    <mergeCell ref="J65:K65"/>
    <mergeCell ref="C62:I62"/>
    <mergeCell ref="J62:K62"/>
    <mergeCell ref="C63:I63"/>
    <mergeCell ref="J63:K63"/>
    <mergeCell ref="C60:I60"/>
    <mergeCell ref="J60:K60"/>
    <mergeCell ref="C61:I61"/>
    <mergeCell ref="J61:K61"/>
    <mergeCell ref="C59:I59"/>
    <mergeCell ref="J59:K59"/>
    <mergeCell ref="C56:I56"/>
    <mergeCell ref="J56:K56"/>
    <mergeCell ref="C57:I57"/>
    <mergeCell ref="J57:K57"/>
    <mergeCell ref="C54:I54"/>
    <mergeCell ref="J54:K54"/>
    <mergeCell ref="C55:I55"/>
    <mergeCell ref="J55:K55"/>
    <mergeCell ref="C52:I52"/>
    <mergeCell ref="J52:K52"/>
    <mergeCell ref="C53:I53"/>
    <mergeCell ref="J53:K53"/>
    <mergeCell ref="J51:K51"/>
    <mergeCell ref="C51:I51"/>
    <mergeCell ref="C50:I50"/>
    <mergeCell ref="J50:K50"/>
    <mergeCell ref="C48:I48"/>
    <mergeCell ref="J48:K48"/>
    <mergeCell ref="C49:I49"/>
    <mergeCell ref="J49:K49"/>
    <mergeCell ref="C47:I47"/>
    <mergeCell ref="J47:K47"/>
    <mergeCell ref="C44:I44"/>
    <mergeCell ref="J44:K44"/>
    <mergeCell ref="C46:I46"/>
    <mergeCell ref="J46:K46"/>
    <mergeCell ref="C43:I43"/>
    <mergeCell ref="J43:K43"/>
    <mergeCell ref="C41:I41"/>
    <mergeCell ref="J41:K41"/>
    <mergeCell ref="C42:I42"/>
    <mergeCell ref="J42:K42"/>
    <mergeCell ref="C40:I40"/>
    <mergeCell ref="J40:K40"/>
    <mergeCell ref="C38:I38"/>
    <mergeCell ref="J38:K38"/>
    <mergeCell ref="C39:I39"/>
    <mergeCell ref="J39:K39"/>
    <mergeCell ref="C37:I37"/>
    <mergeCell ref="J37:K37"/>
    <mergeCell ref="C35:I35"/>
    <mergeCell ref="J35:K35"/>
    <mergeCell ref="C36:I36"/>
    <mergeCell ref="J36:K36"/>
    <mergeCell ref="C34:I34"/>
    <mergeCell ref="J34:K34"/>
    <mergeCell ref="C32:I32"/>
    <mergeCell ref="J32:K32"/>
    <mergeCell ref="C33:I33"/>
    <mergeCell ref="J33:K33"/>
    <mergeCell ref="C31:I31"/>
    <mergeCell ref="J31:K31"/>
    <mergeCell ref="C29:I29"/>
    <mergeCell ref="J29:K29"/>
    <mergeCell ref="C30:I30"/>
    <mergeCell ref="J30:K30"/>
    <mergeCell ref="C28:I28"/>
    <mergeCell ref="J28:K28"/>
    <mergeCell ref="C26:I26"/>
    <mergeCell ref="J26:K26"/>
    <mergeCell ref="C27:I27"/>
    <mergeCell ref="J27:K27"/>
    <mergeCell ref="C25:I25"/>
    <mergeCell ref="J25:K25"/>
    <mergeCell ref="C24:I24"/>
    <mergeCell ref="J24:K24"/>
    <mergeCell ref="C23:I23"/>
    <mergeCell ref="J23:K23"/>
    <mergeCell ref="C21:I21"/>
    <mergeCell ref="J21:K21"/>
    <mergeCell ref="C22:I22"/>
    <mergeCell ref="J22:K22"/>
    <mergeCell ref="C19:I19"/>
    <mergeCell ref="J19:K19"/>
    <mergeCell ref="C20:I20"/>
    <mergeCell ref="J20:K20"/>
    <mergeCell ref="C17:I17"/>
    <mergeCell ref="J17:K17"/>
    <mergeCell ref="C18:I18"/>
    <mergeCell ref="J18:K18"/>
    <mergeCell ref="C16:I16"/>
    <mergeCell ref="J16:K16"/>
    <mergeCell ref="C14:I14"/>
    <mergeCell ref="J14:K14"/>
    <mergeCell ref="C15:I15"/>
    <mergeCell ref="J15:K15"/>
    <mergeCell ref="C12:I12"/>
    <mergeCell ref="J12:K12"/>
    <mergeCell ref="C13:I13"/>
    <mergeCell ref="J13:K13"/>
    <mergeCell ref="C10:I10"/>
    <mergeCell ref="J10:K10"/>
    <mergeCell ref="C11:I11"/>
    <mergeCell ref="J11:K11"/>
    <mergeCell ref="C8:I8"/>
    <mergeCell ref="J8:K8"/>
    <mergeCell ref="C9:I9"/>
    <mergeCell ref="J9:K9"/>
    <mergeCell ref="C2:I2"/>
    <mergeCell ref="J2:K2"/>
    <mergeCell ref="C1:G1"/>
    <mergeCell ref="J1:K1"/>
    <mergeCell ref="C6:I6"/>
    <mergeCell ref="J6:K6"/>
    <mergeCell ref="C7:I7"/>
    <mergeCell ref="C4:I4"/>
    <mergeCell ref="J4:K4"/>
    <mergeCell ref="C5:I5"/>
    <mergeCell ref="J5:K5"/>
    <mergeCell ref="C3:I3"/>
    <mergeCell ref="J3:K3"/>
  </mergeCells>
  <phoneticPr fontId="17" type="noConversion"/>
  <pageMargins left="0.43307086614173229" right="0" top="0.59055118110236227" bottom="0.59055118110236227" header="0.78740157480314965" footer="0.78740157480314965"/>
  <pageSetup paperSize="9" orientation="portrait" r:id="rId1"/>
  <headerFooter alignWithMargins="0">
    <oddFooter>&amp;C&amp;P</oddFooter>
  </headerFooter>
  <rowBreaks count="4" manualBreakCount="4">
    <brk id="50" max="16383" man="1"/>
    <brk id="105" max="16383" man="1"/>
    <brk id="125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Davide Mori</cp:lastModifiedBy>
  <cp:lastPrinted>2020-06-12T09:21:00Z</cp:lastPrinted>
  <dcterms:modified xsi:type="dcterms:W3CDTF">2020-06-12T09:22:02Z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